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<sst xmlns="http://schemas.openxmlformats.org/spreadsheetml/2006/main" count="197" uniqueCount="161">
  <si>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</si>
  <si>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</si>
  <si>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</si>
  <si>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</si>
  <si>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</si>
  <si>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</si>
  <si>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</si>
  <si>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</si>
  <si>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</si>
  <si>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</si>
  <si>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</si>
  <si>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</si>
  <si>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</si>
  <si>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</si>
  <si>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</si>
  <si>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</si>
  <si>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</si>
  <si>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</si>
  <si>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</si>
  <si>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</si>
  <si>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</si>
  <si>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</si>
  <si>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</si>
  <si>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</si>
  <si>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</si>
  <si>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</si>
  <si>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</si>
  <si>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</si>
  <si>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</si>
  <si>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</si>
  <si>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</si>
  <si>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</si>
  <si>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</si>
  <si>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</si>
  <si>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</si>
  <si>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</si>
  <si>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</si>
  <si>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</si>
  <si>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</si>
  <si>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</si>
  <si>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</si>
  <si>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</si>
  <si>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</si>
  <si>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</si>
  <si>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</si>
  <si>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</si>
  <si>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</si>
  <si>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</si>
  <si>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</si>
  <si>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</si>
  <si>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</si>
  <si>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</si>
  <si>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</si>
  <si>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</si>
  <si>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</si>
  <si>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</si>
  <si>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</si>
  <si>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</si>
  <si>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</si>
  <si>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</si>
  <si>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</si>
  <si>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</si>
  <si>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</si>
  <si>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</si>
  <si>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</si>
  <si>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</si>
  <si>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</si>
  <si>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</si>
  <si>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</si>
  <si>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</si>
  <si>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</si>
  <si>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</si>
  <si>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</si>
  <si>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</si>
  <si>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</si>
  <si>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</si>
  <si>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</si>
  <si>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</si>
  <si>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</si>
  <si>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</si>
  <si>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</si>
  <si>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</si>
  <si>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</si>
  <si>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</si>
  <si>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</si>
  <si>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</si>
  <si>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</si>
  <si>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</si>
  <si>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</si>
  <si>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</si>
  <si>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</si>
  <si>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</si>
  <si>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</si>
  <si>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</si>
  <si>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</si>
  <si>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</si>
  <si>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</si>
  <si>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</si>
  <si>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</si>
  <si>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</si>
  <si>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</si>
  <si>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</si>
  <si>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</si>
  <si>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</si>
  <si>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</si>
  <si>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</si>
  <si>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</si>
  <si>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</si>
  <si>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</si>
  <si>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</si>
  <si>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</si>
  <si>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</si>
  <si>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</si>
  <si>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</si>
  <si>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</si>
  <si>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</si>
  <si>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</si>
  <si>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</si>
  <si>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</si>
  <si>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</si>
  <si>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</si>
  <si>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</si>
  <si>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</si>
  <si>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</si>
  <si>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</si>
  <si>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</si>
  <si>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</si>
  <si>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</si>
  <si>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</si>
  <si>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</si>
  <si>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</si>
  <si>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</si>
  <si>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</si>
  <si>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</si>
  <si>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</si>
  <si>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</si>
  <si>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</si>
  <si>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</si>
  <si>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</si>
  <si>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</si>
  <si>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</si>
  <si>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</si>
  <si>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</si>
  <si>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</si>
  <si>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</si>
  <si>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</si>
  <si>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</si>
  <si>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</si>
  <si>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</si>
  <si>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</si>
  <si>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</si>
  <si>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</si>
  <si>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</si>
  <si>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</si>
  <si>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</si>
  <si>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</si>
  <si>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</si>
  <si>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</si>
  <si>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</si>
  <si>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</si>
  <si>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Звіт про виконання фінансового плану суб'єктами господарювання державного сектору економіки за 2017 рік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</si>
</sst>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#,##0.0"/>
    <numFmt numFmtId="174" formatCode="_(* #,##0.0_);_(* \(#,##0.0\);_(* &quot;-&quot;_);_(@_)"/>
  </numFmts>
  <fonts count="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Fill="0" applyAlignment="0"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3" xfId="15" applyFont="1" applyFill="1" applyBorder="1" applyAlignment="1">
      <alignment horizontal="left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 vertical="center" wrapText="1"/>
    </xf>
    <xf numFmtId="0" fontId="2" fillId="0" borderId="1" xfId="15" applyFont="1" applyFill="1" applyBorder="1" applyAlignment="1">
      <alignment horizontal="left" vertical="center" wrapText="1"/>
      <protection locked="0"/>
    </xf>
    <xf numFmtId="172" fontId="2" fillId="0" borderId="1" xfId="0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left" vertical="center" wrapText="1"/>
      <protection locked="0"/>
    </xf>
    <xf numFmtId="172" fontId="1" fillId="0" borderId="1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172" fontId="2" fillId="0" borderId="4" xfId="0" applyNumberFormat="1" applyFont="1" applyFill="1" applyBorder="1" applyAlignment="1">
      <alignment horizontal="center" vertical="center" wrapText="1"/>
    </xf>
    <xf numFmtId="172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3" xfId="19" applyFont="1" applyFill="1" applyBorder="1" applyAlignment="1">
      <alignment horizontal="left" vertical="center" wrapText="1"/>
      <protection/>
    </xf>
    <xf numFmtId="0" fontId="2" fillId="0" borderId="3" xfId="0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left" vertical="center" wrapText="1"/>
      <protection/>
    </xf>
    <xf numFmtId="172" fontId="4" fillId="0" borderId="1" xfId="0" applyNumberFormat="1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left" vertical="center" wrapText="1"/>
      <protection/>
    </xf>
    <xf numFmtId="172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19" applyFont="1" applyFill="1" applyBorder="1" applyAlignment="1">
      <alignment horizontal="left" vertical="center" wrapText="1"/>
      <protection/>
    </xf>
    <xf numFmtId="0" fontId="2" fillId="0" borderId="6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 wrapText="1"/>
    </xf>
    <xf numFmtId="173" fontId="2" fillId="0" borderId="6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7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3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 wrapText="1"/>
    </xf>
    <xf numFmtId="173" fontId="2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18" applyNumberFormat="1" applyFont="1" applyFill="1" applyBorder="1" applyAlignment="1">
      <alignment horizontal="center" vertical="center" wrapText="1"/>
      <protection/>
    </xf>
    <xf numFmtId="0" fontId="1" fillId="0" borderId="11" xfId="18" applyNumberFormat="1" applyFont="1" applyFill="1" applyBorder="1" applyAlignment="1">
      <alignment horizontal="center" vertical="center" wrapText="1"/>
      <protection/>
    </xf>
    <xf numFmtId="0" fontId="1" fillId="0" borderId="12" xfId="18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</cellXfs>
  <cellStyles count="9">
    <cellStyle name="Normal" xfId="0"/>
    <cellStyle name="Normal_GSE DCF_Model_31_07_09 final" xfId="15"/>
    <cellStyle name="Currency" xfId="16"/>
    <cellStyle name="Currency [0]" xfId="17"/>
    <cellStyle name="Обычный 2" xfId="18"/>
    <cellStyle name="Обычный 2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81" zoomScaleNormal="81" workbookViewId="0" topLeftCell="A1">
      <selection activeCell="L18" sqref="L18"/>
    </sheetView>
  </sheetViews>
  <sheetFormatPr defaultColWidth="9.00390625" defaultRowHeight="12.75"/>
  <cols>
    <col min="1" max="1" width="73.25390625" style="0" customWidth="1"/>
    <col min="3" max="3" width="16.125" style="0" bestFit="1" customWidth="1"/>
    <col min="4" max="4" width="14.625" style="0" bestFit="1" customWidth="1"/>
    <col min="5" max="6" width="13.00390625" style="0" bestFit="1" customWidth="1"/>
    <col min="7" max="7" width="13.875" style="0" customWidth="1"/>
    <col min="8" max="8" width="17.125" style="0" customWidth="1"/>
  </cols>
  <sheetData>
    <row r="1" spans="1:8" s="1" customFormat="1" ht="19.5" customHeight="1">
      <c r="A1" s="80" t="s">
        <v>160</v>
      </c>
      <c r="B1" s="80"/>
      <c r="C1" s="80"/>
      <c r="D1" s="80"/>
      <c r="E1" s="80"/>
      <c r="F1" s="80"/>
      <c r="G1" s="80"/>
      <c r="H1" s="80"/>
    </row>
    <row r="2" spans="1:8" s="1" customFormat="1" ht="22.5" customHeight="1">
      <c r="A2" s="80" t="s">
        <v>0</v>
      </c>
      <c r="B2" s="80"/>
      <c r="C2" s="80"/>
      <c r="D2" s="80"/>
      <c r="E2" s="80"/>
      <c r="F2" s="80"/>
      <c r="G2" s="80"/>
      <c r="H2" s="80"/>
    </row>
    <row r="3" spans="1:8" s="1" customFormat="1" ht="48.75" customHeight="1">
      <c r="A3" s="77" t="s">
        <v>1</v>
      </c>
      <c r="B3" s="78" t="s">
        <v>2</v>
      </c>
      <c r="C3" s="78" t="s">
        <v>3</v>
      </c>
      <c r="D3" s="78"/>
      <c r="E3" s="79" t="s">
        <v>4</v>
      </c>
      <c r="F3" s="79"/>
      <c r="G3" s="79"/>
      <c r="H3" s="79"/>
    </row>
    <row r="4" spans="1:8" s="1" customFormat="1" ht="42" customHeight="1">
      <c r="A4" s="77"/>
      <c r="B4" s="78"/>
      <c r="C4" s="3" t="s">
        <v>5</v>
      </c>
      <c r="D4" s="3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s="1" customFormat="1" ht="19.5" thickBot="1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</row>
    <row r="6" spans="1:8" s="6" customFormat="1" ht="19.5" thickBot="1">
      <c r="A6" s="65" t="s">
        <v>11</v>
      </c>
      <c r="B6" s="66"/>
      <c r="C6" s="66"/>
      <c r="D6" s="66"/>
      <c r="E6" s="66"/>
      <c r="F6" s="66"/>
      <c r="G6" s="66"/>
      <c r="H6" s="67"/>
    </row>
    <row r="7" spans="1:8" s="6" customFormat="1" ht="37.5">
      <c r="A7" s="7" t="s">
        <v>12</v>
      </c>
      <c r="B7" s="8">
        <v>1000</v>
      </c>
      <c r="C7" s="9">
        <v>362836</v>
      </c>
      <c r="D7" s="9">
        <v>448918</v>
      </c>
      <c r="E7" s="9">
        <v>833467</v>
      </c>
      <c r="F7" s="9">
        <v>448918</v>
      </c>
      <c r="G7" s="9">
        <f>F7-E7</f>
        <v>-384549</v>
      </c>
      <c r="H7" s="10">
        <f>(F7/E7)*100</f>
        <v>53.86152061209381</v>
      </c>
    </row>
    <row r="8" spans="1:8" s="6" customFormat="1" ht="18.75">
      <c r="A8" s="11" t="s">
        <v>13</v>
      </c>
      <c r="B8" s="3">
        <v>1010</v>
      </c>
      <c r="C8" s="9">
        <v>-383150</v>
      </c>
      <c r="D8" s="9">
        <v>-550575</v>
      </c>
      <c r="E8" s="9">
        <v>-819725.2</v>
      </c>
      <c r="F8" s="9">
        <v>-550575</v>
      </c>
      <c r="G8" s="12">
        <f>F8-E8</f>
        <v>269150.19999999995</v>
      </c>
      <c r="H8" s="10">
        <f aca="true" t="shared" si="0" ref="H8:H53">(F8/E8)*100</f>
        <v>67.16580141735304</v>
      </c>
    </row>
    <row r="9" spans="1:8" s="6" customFormat="1" ht="18.75">
      <c r="A9" s="13" t="s">
        <v>14</v>
      </c>
      <c r="B9" s="3">
        <v>1020</v>
      </c>
      <c r="C9" s="14">
        <f>SUM(C7:C8)</f>
        <v>-20314</v>
      </c>
      <c r="D9" s="14">
        <f>SUM(D7:D8)</f>
        <v>-101657</v>
      </c>
      <c r="E9" s="14">
        <f>SUM(E7:E8)</f>
        <v>13741.800000000047</v>
      </c>
      <c r="F9" s="14">
        <f>SUM(F7:F8)</f>
        <v>-101657</v>
      </c>
      <c r="G9" s="14">
        <f aca="true" t="shared" si="1" ref="G9:G53">F9-E9</f>
        <v>-115398.80000000005</v>
      </c>
      <c r="H9" s="15">
        <f t="shared" si="0"/>
        <v>-739.7648051929125</v>
      </c>
    </row>
    <row r="10" spans="1:8" s="6" customFormat="1" ht="18.75">
      <c r="A10" s="11" t="s">
        <v>15</v>
      </c>
      <c r="B10" s="16">
        <v>1030</v>
      </c>
      <c r="C10" s="9">
        <v>-12637</v>
      </c>
      <c r="D10" s="9">
        <v>-13946</v>
      </c>
      <c r="E10" s="9">
        <v>-13893</v>
      </c>
      <c r="F10" s="9">
        <v>-13946</v>
      </c>
      <c r="G10" s="12">
        <f t="shared" si="1"/>
        <v>-53</v>
      </c>
      <c r="H10" s="10">
        <f t="shared" si="0"/>
        <v>100.38148707982437</v>
      </c>
    </row>
    <row r="11" spans="1:8" s="6" customFormat="1" ht="41.25" customHeight="1">
      <c r="A11" s="17" t="s">
        <v>16</v>
      </c>
      <c r="B11" s="16">
        <v>1031</v>
      </c>
      <c r="C11" s="9">
        <v>-649</v>
      </c>
      <c r="D11" s="9">
        <v>-723</v>
      </c>
      <c r="E11" s="9">
        <v>-719</v>
      </c>
      <c r="F11" s="9">
        <v>-723</v>
      </c>
      <c r="G11" s="12">
        <f t="shared" si="1"/>
        <v>-4</v>
      </c>
      <c r="H11" s="10">
        <f t="shared" si="0"/>
        <v>100.55632823365785</v>
      </c>
    </row>
    <row r="12" spans="1:8" s="6" customFormat="1" ht="18.75">
      <c r="A12" s="17" t="s">
        <v>17</v>
      </c>
      <c r="B12" s="16">
        <v>1032</v>
      </c>
      <c r="C12" s="9">
        <v>0</v>
      </c>
      <c r="D12" s="9">
        <v>0</v>
      </c>
      <c r="E12" s="9">
        <v>0</v>
      </c>
      <c r="F12" s="9">
        <v>0</v>
      </c>
      <c r="G12" s="12">
        <f t="shared" si="1"/>
        <v>0</v>
      </c>
      <c r="H12" s="10"/>
    </row>
    <row r="13" spans="1:8" s="6" customFormat="1" ht="18.75">
      <c r="A13" s="17" t="s">
        <v>18</v>
      </c>
      <c r="B13" s="16">
        <v>1033</v>
      </c>
      <c r="C13" s="9">
        <v>0</v>
      </c>
      <c r="D13" s="9">
        <v>0</v>
      </c>
      <c r="E13" s="9">
        <v>0</v>
      </c>
      <c r="F13" s="9">
        <v>0</v>
      </c>
      <c r="G13" s="12">
        <f t="shared" si="1"/>
        <v>0</v>
      </c>
      <c r="H13" s="10"/>
    </row>
    <row r="14" spans="1:8" s="6" customFormat="1" ht="18.75">
      <c r="A14" s="17" t="s">
        <v>19</v>
      </c>
      <c r="B14" s="16">
        <v>1034</v>
      </c>
      <c r="C14" s="9">
        <v>0</v>
      </c>
      <c r="D14" s="9">
        <v>0</v>
      </c>
      <c r="E14" s="9">
        <v>0</v>
      </c>
      <c r="F14" s="9">
        <v>0</v>
      </c>
      <c r="G14" s="12">
        <f t="shared" si="1"/>
        <v>0</v>
      </c>
      <c r="H14" s="10"/>
    </row>
    <row r="15" spans="1:8" s="6" customFormat="1" ht="18.75">
      <c r="A15" s="17" t="s">
        <v>20</v>
      </c>
      <c r="B15" s="16">
        <v>1035</v>
      </c>
      <c r="C15" s="9">
        <v>-240</v>
      </c>
      <c r="D15" s="9">
        <v>-369</v>
      </c>
      <c r="E15" s="9">
        <v>-280</v>
      </c>
      <c r="F15" s="9">
        <v>-369</v>
      </c>
      <c r="G15" s="12">
        <f t="shared" si="1"/>
        <v>-89</v>
      </c>
      <c r="H15" s="10">
        <f t="shared" si="0"/>
        <v>131.78571428571428</v>
      </c>
    </row>
    <row r="16" spans="1:8" s="6" customFormat="1" ht="18.75">
      <c r="A16" s="11" t="s">
        <v>21</v>
      </c>
      <c r="B16" s="3">
        <v>1060</v>
      </c>
      <c r="C16" s="9">
        <v>-47</v>
      </c>
      <c r="D16" s="9">
        <v>-48</v>
      </c>
      <c r="E16" s="9">
        <v>-40.8</v>
      </c>
      <c r="F16" s="9">
        <v>-48</v>
      </c>
      <c r="G16" s="12">
        <f t="shared" si="1"/>
        <v>-7.200000000000003</v>
      </c>
      <c r="H16" s="10">
        <f t="shared" si="0"/>
        <v>117.64705882352942</v>
      </c>
    </row>
    <row r="17" spans="1:8" s="6" customFormat="1" ht="18.75">
      <c r="A17" s="17" t="s">
        <v>22</v>
      </c>
      <c r="B17" s="16">
        <v>1070</v>
      </c>
      <c r="C17" s="9">
        <v>7766.5</v>
      </c>
      <c r="D17" s="9">
        <v>82284</v>
      </c>
      <c r="E17" s="9">
        <v>13969</v>
      </c>
      <c r="F17" s="9">
        <v>82284</v>
      </c>
      <c r="G17" s="12">
        <f t="shared" si="1"/>
        <v>68315</v>
      </c>
      <c r="H17" s="10">
        <f t="shared" si="0"/>
        <v>589.0471758894695</v>
      </c>
    </row>
    <row r="18" spans="1:8" s="6" customFormat="1" ht="18.75">
      <c r="A18" s="17" t="s">
        <v>23</v>
      </c>
      <c r="B18" s="16">
        <v>1071</v>
      </c>
      <c r="C18" s="9">
        <v>0</v>
      </c>
      <c r="D18" s="9">
        <v>0</v>
      </c>
      <c r="E18" s="9">
        <v>0</v>
      </c>
      <c r="F18" s="9">
        <v>0</v>
      </c>
      <c r="G18" s="12">
        <f t="shared" si="1"/>
        <v>0</v>
      </c>
      <c r="H18" s="10"/>
    </row>
    <row r="19" spans="1:8" s="6" customFormat="1" ht="18.75">
      <c r="A19" s="17" t="s">
        <v>24</v>
      </c>
      <c r="B19" s="16">
        <v>1072</v>
      </c>
      <c r="C19" s="9">
        <v>0</v>
      </c>
      <c r="D19" s="9">
        <v>0</v>
      </c>
      <c r="E19" s="9">
        <v>0</v>
      </c>
      <c r="F19" s="9">
        <v>0</v>
      </c>
      <c r="G19" s="12">
        <f t="shared" si="1"/>
        <v>0</v>
      </c>
      <c r="H19" s="10"/>
    </row>
    <row r="20" spans="1:8" s="6" customFormat="1" ht="18.75">
      <c r="A20" s="18" t="s">
        <v>25</v>
      </c>
      <c r="B20" s="16">
        <v>1080</v>
      </c>
      <c r="C20" s="9">
        <v>-205083.5</v>
      </c>
      <c r="D20" s="9">
        <v>-47307</v>
      </c>
      <c r="E20" s="9">
        <v>-3930</v>
      </c>
      <c r="F20" s="9">
        <v>-47307</v>
      </c>
      <c r="G20" s="12">
        <f t="shared" si="1"/>
        <v>-43377</v>
      </c>
      <c r="H20" s="10">
        <f t="shared" si="0"/>
        <v>1203.7404580152672</v>
      </c>
    </row>
    <row r="21" spans="1:8" s="6" customFormat="1" ht="18.75">
      <c r="A21" s="17" t="s">
        <v>23</v>
      </c>
      <c r="B21" s="16">
        <v>1081</v>
      </c>
      <c r="C21" s="9">
        <v>0</v>
      </c>
      <c r="D21" s="9">
        <v>0</v>
      </c>
      <c r="E21" s="9">
        <v>0</v>
      </c>
      <c r="F21" s="9">
        <v>0</v>
      </c>
      <c r="G21" s="12">
        <f t="shared" si="1"/>
        <v>0</v>
      </c>
      <c r="H21" s="10"/>
    </row>
    <row r="22" spans="1:8" s="6" customFormat="1" ht="18.75">
      <c r="A22" s="17" t="s">
        <v>26</v>
      </c>
      <c r="B22" s="16">
        <v>1082</v>
      </c>
      <c r="C22" s="9">
        <v>0</v>
      </c>
      <c r="D22" s="9">
        <v>0</v>
      </c>
      <c r="E22" s="9">
        <v>0</v>
      </c>
      <c r="F22" s="9">
        <v>0</v>
      </c>
      <c r="G22" s="12">
        <f t="shared" si="1"/>
        <v>0</v>
      </c>
      <c r="H22" s="10"/>
    </row>
    <row r="23" spans="1:8" s="6" customFormat="1" ht="18.75">
      <c r="A23" s="19" t="s">
        <v>27</v>
      </c>
      <c r="B23" s="3">
        <v>1100</v>
      </c>
      <c r="C23" s="14">
        <f>SUM(C9,C10,C16,C17,C20)</f>
        <v>-230315</v>
      </c>
      <c r="D23" s="14">
        <f>SUM(D9,D10,D16,D17,D20)</f>
        <v>-80674</v>
      </c>
      <c r="E23" s="14">
        <f>SUM(E9,E10,E16,E17,E20)</f>
        <v>9847.000000000047</v>
      </c>
      <c r="F23" s="14">
        <f>SUM(F9,F10,F16,F17,F20)</f>
        <v>-80674</v>
      </c>
      <c r="G23" s="14">
        <f t="shared" si="1"/>
        <v>-90521.00000000004</v>
      </c>
      <c r="H23" s="15">
        <f t="shared" si="0"/>
        <v>-819.2749060627563</v>
      </c>
    </row>
    <row r="24" spans="1:8" s="6" customFormat="1" ht="18.75">
      <c r="A24" s="20" t="s">
        <v>28</v>
      </c>
      <c r="B24" s="3">
        <v>1310</v>
      </c>
      <c r="C24" s="14">
        <v>-208116</v>
      </c>
      <c r="D24" s="14">
        <v>-34297</v>
      </c>
      <c r="E24" s="14">
        <v>55604.2</v>
      </c>
      <c r="F24" s="14">
        <v>-34297</v>
      </c>
      <c r="G24" s="14">
        <f t="shared" si="1"/>
        <v>-89901.2</v>
      </c>
      <c r="H24" s="15">
        <f t="shared" si="0"/>
        <v>-61.68059247323045</v>
      </c>
    </row>
    <row r="25" spans="1:8" s="6" customFormat="1" ht="18.75">
      <c r="A25" s="20" t="s">
        <v>29</v>
      </c>
      <c r="B25" s="3">
        <v>5010</v>
      </c>
      <c r="C25" s="53">
        <f>(C24/C7)*100</f>
        <v>-57.35814527775634</v>
      </c>
      <c r="D25" s="53">
        <f>(D24/D7)*100</f>
        <v>-7.639925331575031</v>
      </c>
      <c r="E25" s="53">
        <f>(E24/E7)*100</f>
        <v>6.671433902002119</v>
      </c>
      <c r="F25" s="53">
        <f>(F24/F7)*100</f>
        <v>-7.639925331575031</v>
      </c>
      <c r="G25" s="14">
        <f t="shared" si="1"/>
        <v>-14.31135923357715</v>
      </c>
      <c r="H25" s="15">
        <f t="shared" si="0"/>
        <v>-114.5169905570415</v>
      </c>
    </row>
    <row r="26" spans="1:8" s="6" customFormat="1" ht="18.75">
      <c r="A26" s="17" t="s">
        <v>30</v>
      </c>
      <c r="B26" s="16">
        <v>1110</v>
      </c>
      <c r="C26" s="9">
        <v>0</v>
      </c>
      <c r="D26" s="9">
        <v>0</v>
      </c>
      <c r="E26" s="9">
        <v>0</v>
      </c>
      <c r="F26" s="9">
        <v>0</v>
      </c>
      <c r="G26" s="12">
        <f t="shared" si="1"/>
        <v>0</v>
      </c>
      <c r="H26" s="10"/>
    </row>
    <row r="27" spans="1:8" s="6" customFormat="1" ht="18.75">
      <c r="A27" s="17" t="s">
        <v>31</v>
      </c>
      <c r="B27" s="16">
        <v>1120</v>
      </c>
      <c r="C27" s="9">
        <v>0</v>
      </c>
      <c r="D27" s="9">
        <v>0</v>
      </c>
      <c r="E27" s="9">
        <v>0</v>
      </c>
      <c r="F27" s="9">
        <v>0</v>
      </c>
      <c r="G27" s="12">
        <f t="shared" si="1"/>
        <v>0</v>
      </c>
      <c r="H27" s="10"/>
    </row>
    <row r="28" spans="1:8" s="6" customFormat="1" ht="18.75">
      <c r="A28" s="17" t="s">
        <v>32</v>
      </c>
      <c r="B28" s="16">
        <v>1130</v>
      </c>
      <c r="C28" s="9">
        <v>0</v>
      </c>
      <c r="D28" s="9">
        <v>0</v>
      </c>
      <c r="E28" s="9">
        <v>0</v>
      </c>
      <c r="F28" s="9">
        <v>0</v>
      </c>
      <c r="G28" s="12">
        <f t="shared" si="1"/>
        <v>0</v>
      </c>
      <c r="H28" s="10"/>
    </row>
    <row r="29" spans="1:8" s="6" customFormat="1" ht="18.75">
      <c r="A29" s="17" t="s">
        <v>33</v>
      </c>
      <c r="B29" s="16">
        <v>1140</v>
      </c>
      <c r="C29" s="9">
        <v>0</v>
      </c>
      <c r="D29" s="9">
        <v>0</v>
      </c>
      <c r="E29" s="9">
        <v>0</v>
      </c>
      <c r="F29" s="9">
        <v>0</v>
      </c>
      <c r="G29" s="12">
        <f t="shared" si="1"/>
        <v>0</v>
      </c>
      <c r="H29" s="10"/>
    </row>
    <row r="30" spans="1:8" s="6" customFormat="1" ht="18.75">
      <c r="A30" s="17" t="s">
        <v>34</v>
      </c>
      <c r="B30" s="16">
        <v>1150</v>
      </c>
      <c r="C30" s="9">
        <v>259</v>
      </c>
      <c r="D30" s="9">
        <v>79</v>
      </c>
      <c r="E30" s="9">
        <v>32</v>
      </c>
      <c r="F30" s="9">
        <v>79</v>
      </c>
      <c r="G30" s="12">
        <f t="shared" si="1"/>
        <v>47</v>
      </c>
      <c r="H30" s="10">
        <f t="shared" si="0"/>
        <v>246.875</v>
      </c>
    </row>
    <row r="31" spans="1:8" s="6" customFormat="1" ht="18.75">
      <c r="A31" s="17" t="s">
        <v>23</v>
      </c>
      <c r="B31" s="16">
        <v>1151</v>
      </c>
      <c r="C31" s="9">
        <v>0</v>
      </c>
      <c r="D31" s="9">
        <v>0</v>
      </c>
      <c r="E31" s="9">
        <v>0</v>
      </c>
      <c r="F31" s="9">
        <v>0</v>
      </c>
      <c r="G31" s="12">
        <f t="shared" si="1"/>
        <v>0</v>
      </c>
      <c r="H31" s="10"/>
    </row>
    <row r="32" spans="1:8" s="6" customFormat="1" ht="18.75">
      <c r="A32" s="17" t="s">
        <v>35</v>
      </c>
      <c r="B32" s="16">
        <v>1160</v>
      </c>
      <c r="C32" s="9">
        <v>-11909</v>
      </c>
      <c r="D32" s="9">
        <v>-142</v>
      </c>
      <c r="E32" s="9">
        <v>0</v>
      </c>
      <c r="F32" s="9">
        <v>-142</v>
      </c>
      <c r="G32" s="12">
        <f t="shared" si="1"/>
        <v>-142</v>
      </c>
      <c r="H32" s="10"/>
    </row>
    <row r="33" spans="1:8" s="6" customFormat="1" ht="18.75">
      <c r="A33" s="17" t="s">
        <v>23</v>
      </c>
      <c r="B33" s="16">
        <v>1161</v>
      </c>
      <c r="C33" s="9">
        <v>0</v>
      </c>
      <c r="D33" s="9">
        <v>0</v>
      </c>
      <c r="E33" s="9">
        <v>0</v>
      </c>
      <c r="F33" s="9">
        <v>0</v>
      </c>
      <c r="G33" s="12">
        <f t="shared" si="1"/>
        <v>0</v>
      </c>
      <c r="H33" s="10"/>
    </row>
    <row r="34" spans="1:8" s="6" customFormat="1" ht="18.75">
      <c r="A34" s="20" t="s">
        <v>36</v>
      </c>
      <c r="B34" s="21">
        <v>1170</v>
      </c>
      <c r="C34" s="14">
        <f>SUM(C23,C26:C30,C32)</f>
        <v>-241965</v>
      </c>
      <c r="D34" s="14">
        <f>SUM(D23,D26:D30,D32)</f>
        <v>-80737</v>
      </c>
      <c r="E34" s="14">
        <f>SUM(E23,E26:E30,E32)</f>
        <v>9879.000000000047</v>
      </c>
      <c r="F34" s="14">
        <f>SUM(F23,F26:F30,F32)</f>
        <v>-80737</v>
      </c>
      <c r="G34" s="14">
        <f t="shared" si="1"/>
        <v>-90616.00000000004</v>
      </c>
      <c r="H34" s="15">
        <f t="shared" si="0"/>
        <v>-817.2588318655695</v>
      </c>
    </row>
    <row r="35" spans="1:8" s="6" customFormat="1" ht="18.75">
      <c r="A35" s="17" t="s">
        <v>37</v>
      </c>
      <c r="B35" s="3">
        <v>1180</v>
      </c>
      <c r="C35" s="9">
        <v>0</v>
      </c>
      <c r="D35" s="9">
        <v>-3878</v>
      </c>
      <c r="E35" s="9">
        <v>-1747</v>
      </c>
      <c r="F35" s="9">
        <v>-3878</v>
      </c>
      <c r="G35" s="12">
        <f t="shared" si="1"/>
        <v>-2131</v>
      </c>
      <c r="H35" s="10">
        <f t="shared" si="0"/>
        <v>221.98053806525473</v>
      </c>
    </row>
    <row r="36" spans="1:8" s="6" customFormat="1" ht="18.75">
      <c r="A36" s="17" t="s">
        <v>38</v>
      </c>
      <c r="B36" s="3">
        <v>1181</v>
      </c>
      <c r="C36" s="9">
        <v>3114</v>
      </c>
      <c r="D36" s="9">
        <v>0</v>
      </c>
      <c r="E36" s="9">
        <v>0</v>
      </c>
      <c r="F36" s="9">
        <v>0</v>
      </c>
      <c r="G36" s="12">
        <f t="shared" si="1"/>
        <v>0</v>
      </c>
      <c r="H36" s="10"/>
    </row>
    <row r="37" spans="1:8" s="6" customFormat="1" ht="30" customHeight="1">
      <c r="A37" s="17" t="s">
        <v>39</v>
      </c>
      <c r="B37" s="16">
        <v>1190</v>
      </c>
      <c r="C37" s="9">
        <v>0</v>
      </c>
      <c r="D37" s="9">
        <v>0</v>
      </c>
      <c r="E37" s="9">
        <v>0</v>
      </c>
      <c r="F37" s="9">
        <v>0</v>
      </c>
      <c r="G37" s="12">
        <f t="shared" si="1"/>
        <v>0</v>
      </c>
      <c r="H37" s="10"/>
    </row>
    <row r="38" spans="1:8" s="6" customFormat="1" ht="18.75">
      <c r="A38" s="17" t="s">
        <v>40</v>
      </c>
      <c r="B38" s="2">
        <v>1191</v>
      </c>
      <c r="C38" s="9">
        <v>0</v>
      </c>
      <c r="D38" s="9">
        <v>0</v>
      </c>
      <c r="E38" s="9">
        <v>0</v>
      </c>
      <c r="F38" s="9">
        <v>0</v>
      </c>
      <c r="G38" s="12">
        <f t="shared" si="1"/>
        <v>0</v>
      </c>
      <c r="H38" s="10"/>
    </row>
    <row r="39" spans="1:8" s="6" customFormat="1" ht="18.75">
      <c r="A39" s="19" t="s">
        <v>41</v>
      </c>
      <c r="B39" s="16">
        <v>1200</v>
      </c>
      <c r="C39" s="14">
        <f>SUM(C34:C38)</f>
        <v>-238851</v>
      </c>
      <c r="D39" s="14">
        <f>SUM(D34:D38)</f>
        <v>-84615</v>
      </c>
      <c r="E39" s="14">
        <f>SUM(E34:E38)</f>
        <v>8132.000000000047</v>
      </c>
      <c r="F39" s="14">
        <f>SUM(F34:F38)</f>
        <v>-84615</v>
      </c>
      <c r="G39" s="14">
        <f t="shared" si="1"/>
        <v>-92747.00000000004</v>
      </c>
      <c r="H39" s="15">
        <f t="shared" si="0"/>
        <v>-1040.5189375307368</v>
      </c>
    </row>
    <row r="40" spans="1:8" s="6" customFormat="1" ht="18.75">
      <c r="A40" s="17" t="s">
        <v>42</v>
      </c>
      <c r="B40" s="2">
        <v>1201</v>
      </c>
      <c r="C40" s="9">
        <v>95</v>
      </c>
      <c r="D40" s="9">
        <v>174</v>
      </c>
      <c r="E40" s="9">
        <v>188</v>
      </c>
      <c r="F40" s="9">
        <v>174</v>
      </c>
      <c r="G40" s="12">
        <f t="shared" si="1"/>
        <v>-14</v>
      </c>
      <c r="H40" s="10">
        <f t="shared" si="0"/>
        <v>92.5531914893617</v>
      </c>
    </row>
    <row r="41" spans="1:8" s="6" customFormat="1" ht="18.75">
      <c r="A41" s="17" t="s">
        <v>43</v>
      </c>
      <c r="B41" s="2">
        <v>1202</v>
      </c>
      <c r="C41" s="9">
        <v>-238946</v>
      </c>
      <c r="D41" s="9">
        <v>-84789</v>
      </c>
      <c r="E41" s="9">
        <v>0</v>
      </c>
      <c r="F41" s="9">
        <v>-84789</v>
      </c>
      <c r="G41" s="12">
        <f t="shared" si="1"/>
        <v>-84789</v>
      </c>
      <c r="H41" s="10"/>
    </row>
    <row r="42" spans="1:8" s="6" customFormat="1" ht="18.75">
      <c r="A42" s="19" t="s">
        <v>44</v>
      </c>
      <c r="B42" s="16">
        <v>1210</v>
      </c>
      <c r="C42" s="14">
        <f>SUM(C7,C17,C26,C28,C30,C36,C37)</f>
        <v>373975.5</v>
      </c>
      <c r="D42" s="14">
        <f>SUM(D7,D17,D26,D28,D30,D36,D37)</f>
        <v>531281</v>
      </c>
      <c r="E42" s="14">
        <f>SUM(E7,E17,E26,E28,E30,E36,E37)</f>
        <v>847468</v>
      </c>
      <c r="F42" s="14">
        <f>SUM(F7,F17,F26,F28,F30,F36,F37)</f>
        <v>531281</v>
      </c>
      <c r="G42" s="14">
        <f t="shared" si="1"/>
        <v>-316187</v>
      </c>
      <c r="H42" s="15">
        <f t="shared" si="0"/>
        <v>62.6903906696182</v>
      </c>
    </row>
    <row r="43" spans="1:8" s="6" customFormat="1" ht="18.75">
      <c r="A43" s="19" t="s">
        <v>45</v>
      </c>
      <c r="B43" s="16">
        <v>1220</v>
      </c>
      <c r="C43" s="14">
        <f>SUM(C8,C10,C16,C20,C27,C29,C32,C35,C38)</f>
        <v>-612826.5</v>
      </c>
      <c r="D43" s="14">
        <f>SUM(D8,D10,D16,D20,D27,D29,D32,D35,D38)</f>
        <v>-615896</v>
      </c>
      <c r="E43" s="14">
        <f>SUM(E8,E10,E16,E20,E27,E29,E32,E35,E38)</f>
        <v>-839336</v>
      </c>
      <c r="F43" s="14">
        <f>SUM(F8,F10,F16,F20,F27,F29,F32,F35,F38)</f>
        <v>-615896</v>
      </c>
      <c r="G43" s="14">
        <f t="shared" si="1"/>
        <v>223440</v>
      </c>
      <c r="H43" s="15">
        <f t="shared" si="0"/>
        <v>73.378956699105</v>
      </c>
    </row>
    <row r="44" spans="1:8" s="6" customFormat="1" ht="18.75">
      <c r="A44" s="17" t="s">
        <v>46</v>
      </c>
      <c r="B44" s="16">
        <v>1230</v>
      </c>
      <c r="C44" s="9">
        <v>0</v>
      </c>
      <c r="D44" s="9">
        <v>0</v>
      </c>
      <c r="E44" s="9">
        <v>0</v>
      </c>
      <c r="F44" s="9">
        <v>0</v>
      </c>
      <c r="G44" s="12">
        <f t="shared" si="1"/>
        <v>0</v>
      </c>
      <c r="H44" s="10"/>
    </row>
    <row r="45" spans="1:8" s="6" customFormat="1" ht="18.75">
      <c r="A45" s="19" t="s">
        <v>47</v>
      </c>
      <c r="B45" s="16"/>
      <c r="C45" s="22"/>
      <c r="D45" s="23"/>
      <c r="E45" s="23"/>
      <c r="F45" s="23"/>
      <c r="G45" s="12">
        <f t="shared" si="1"/>
        <v>0</v>
      </c>
      <c r="H45" s="10"/>
    </row>
    <row r="46" spans="1:8" s="6" customFormat="1" ht="18.75">
      <c r="A46" s="17" t="s">
        <v>48</v>
      </c>
      <c r="B46" s="16">
        <v>1400</v>
      </c>
      <c r="C46" s="9">
        <v>324412</v>
      </c>
      <c r="D46" s="9">
        <v>465067</v>
      </c>
      <c r="E46" s="9">
        <v>724538</v>
      </c>
      <c r="F46" s="9">
        <v>465067</v>
      </c>
      <c r="G46" s="12">
        <f t="shared" si="1"/>
        <v>-259471</v>
      </c>
      <c r="H46" s="10">
        <f t="shared" si="0"/>
        <v>64.1880757116949</v>
      </c>
    </row>
    <row r="47" spans="1:8" s="6" customFormat="1" ht="18.75">
      <c r="A47" s="17" t="s">
        <v>49</v>
      </c>
      <c r="B47" s="24">
        <v>1401</v>
      </c>
      <c r="C47" s="9">
        <v>25207</v>
      </c>
      <c r="D47" s="9">
        <v>26644</v>
      </c>
      <c r="E47" s="9">
        <v>19256</v>
      </c>
      <c r="F47" s="9">
        <v>26644</v>
      </c>
      <c r="G47" s="12">
        <f t="shared" si="1"/>
        <v>7388</v>
      </c>
      <c r="H47" s="10">
        <f t="shared" si="0"/>
        <v>138.3672621520565</v>
      </c>
    </row>
    <row r="48" spans="1:8" s="6" customFormat="1" ht="18.75">
      <c r="A48" s="17" t="s">
        <v>50</v>
      </c>
      <c r="B48" s="24">
        <v>1402</v>
      </c>
      <c r="C48" s="9">
        <v>299205</v>
      </c>
      <c r="D48" s="9">
        <v>438423</v>
      </c>
      <c r="E48" s="9">
        <v>705302</v>
      </c>
      <c r="F48" s="9">
        <v>438423</v>
      </c>
      <c r="G48" s="12">
        <f t="shared" si="1"/>
        <v>-266879</v>
      </c>
      <c r="H48" s="10">
        <f t="shared" si="0"/>
        <v>62.16103172825258</v>
      </c>
    </row>
    <row r="49" spans="1:8" s="6" customFormat="1" ht="18.75">
      <c r="A49" s="17" t="s">
        <v>51</v>
      </c>
      <c r="B49" s="25">
        <v>1410</v>
      </c>
      <c r="C49" s="9">
        <v>36409</v>
      </c>
      <c r="D49" s="9">
        <v>40489</v>
      </c>
      <c r="E49" s="9">
        <v>41005</v>
      </c>
      <c r="F49" s="9">
        <v>40489</v>
      </c>
      <c r="G49" s="12">
        <f t="shared" si="1"/>
        <v>-516</v>
      </c>
      <c r="H49" s="10">
        <f t="shared" si="0"/>
        <v>98.74161687599073</v>
      </c>
    </row>
    <row r="50" spans="1:8" s="6" customFormat="1" ht="18.75">
      <c r="A50" s="17" t="s">
        <v>52</v>
      </c>
      <c r="B50" s="25">
        <v>1420</v>
      </c>
      <c r="C50" s="9">
        <v>7981</v>
      </c>
      <c r="D50" s="9">
        <v>8888</v>
      </c>
      <c r="E50" s="9">
        <v>9023</v>
      </c>
      <c r="F50" s="9">
        <v>8888</v>
      </c>
      <c r="G50" s="12">
        <f t="shared" si="1"/>
        <v>-135</v>
      </c>
      <c r="H50" s="10">
        <f t="shared" si="0"/>
        <v>98.5038235620082</v>
      </c>
    </row>
    <row r="51" spans="1:8" s="6" customFormat="1" ht="18.75">
      <c r="A51" s="17" t="s">
        <v>53</v>
      </c>
      <c r="B51" s="25">
        <v>1430</v>
      </c>
      <c r="C51" s="9">
        <v>22199</v>
      </c>
      <c r="D51" s="9">
        <v>46377</v>
      </c>
      <c r="E51" s="9">
        <v>45757.2</v>
      </c>
      <c r="F51" s="9">
        <v>46377</v>
      </c>
      <c r="G51" s="12">
        <f t="shared" si="1"/>
        <v>619.8000000000029</v>
      </c>
      <c r="H51" s="10">
        <f t="shared" si="0"/>
        <v>101.35454092470695</v>
      </c>
    </row>
    <row r="52" spans="1:8" s="6" customFormat="1" ht="18.75">
      <c r="A52" s="17" t="s">
        <v>54</v>
      </c>
      <c r="B52" s="25">
        <v>1440</v>
      </c>
      <c r="C52" s="9">
        <v>208982</v>
      </c>
      <c r="D52" s="9">
        <v>51018</v>
      </c>
      <c r="E52" s="9">
        <v>17242</v>
      </c>
      <c r="F52" s="9">
        <v>51018</v>
      </c>
      <c r="G52" s="12">
        <f t="shared" si="1"/>
        <v>33776</v>
      </c>
      <c r="H52" s="10">
        <f t="shared" si="0"/>
        <v>295.8937478250783</v>
      </c>
    </row>
    <row r="53" spans="1:8" s="6" customFormat="1" ht="19.5" thickBot="1">
      <c r="A53" s="19" t="s">
        <v>55</v>
      </c>
      <c r="B53" s="25">
        <v>1450</v>
      </c>
      <c r="C53" s="14">
        <f>SUM(C46,C49,C50,C51,C52)</f>
        <v>599983</v>
      </c>
      <c r="D53" s="14">
        <f>SUM(D46,D49,D50,D51,D52)</f>
        <v>611839</v>
      </c>
      <c r="E53" s="14">
        <f>SUM(E46,E49,E50,E51,E52)</f>
        <v>837565.2</v>
      </c>
      <c r="F53" s="14">
        <f>SUM(F46,F49,F50,F51,F52)</f>
        <v>611839</v>
      </c>
      <c r="G53" s="14">
        <f t="shared" si="1"/>
        <v>-225726.19999999995</v>
      </c>
      <c r="H53" s="15">
        <f t="shared" si="0"/>
        <v>73.04971601016852</v>
      </c>
    </row>
    <row r="54" spans="1:8" s="6" customFormat="1" ht="19.5" thickBot="1">
      <c r="A54" s="65" t="s">
        <v>56</v>
      </c>
      <c r="B54" s="66"/>
      <c r="C54" s="66"/>
      <c r="D54" s="66"/>
      <c r="E54" s="66"/>
      <c r="F54" s="66"/>
      <c r="G54" s="66"/>
      <c r="H54" s="67"/>
    </row>
    <row r="55" spans="1:8" s="6" customFormat="1" ht="18.75">
      <c r="A55" s="71" t="s">
        <v>57</v>
      </c>
      <c r="B55" s="72"/>
      <c r="C55" s="72"/>
      <c r="D55" s="72"/>
      <c r="E55" s="72"/>
      <c r="F55" s="72"/>
      <c r="G55" s="72"/>
      <c r="H55" s="73"/>
    </row>
    <row r="56" spans="1:8" s="6" customFormat="1" ht="37.5">
      <c r="A56" s="26" t="s">
        <v>58</v>
      </c>
      <c r="B56" s="27">
        <v>2000</v>
      </c>
      <c r="C56" s="9">
        <v>-133870</v>
      </c>
      <c r="D56" s="9">
        <v>-376378</v>
      </c>
      <c r="E56" s="9">
        <v>-332042.5</v>
      </c>
      <c r="F56" s="9">
        <v>-376378</v>
      </c>
      <c r="G56" s="9">
        <f aca="true" t="shared" si="2" ref="G56:G66">F56-E56</f>
        <v>-44335.5</v>
      </c>
      <c r="H56" s="10">
        <f aca="true" t="shared" si="3" ref="H56:H101">(F56/E56)*100</f>
        <v>113.35235700249216</v>
      </c>
    </row>
    <row r="57" spans="1:8" s="6" customFormat="1" ht="37.5">
      <c r="A57" s="28" t="s">
        <v>59</v>
      </c>
      <c r="B57" s="2">
        <v>2010</v>
      </c>
      <c r="C57" s="9">
        <f>SUM(C58:C59)</f>
        <v>-64.8</v>
      </c>
      <c r="D57" s="9">
        <f>SUM(D58:D59)</f>
        <v>-156</v>
      </c>
      <c r="E57" s="9">
        <f>SUM(E58:E59)</f>
        <v>-6122.1</v>
      </c>
      <c r="F57" s="9">
        <f>SUM(F58:F59)</f>
        <v>-156</v>
      </c>
      <c r="G57" s="12">
        <f t="shared" si="2"/>
        <v>5966.1</v>
      </c>
      <c r="H57" s="10">
        <f t="shared" si="3"/>
        <v>2.5481452442789236</v>
      </c>
    </row>
    <row r="58" spans="1:8" s="6" customFormat="1" ht="37.5">
      <c r="A58" s="17" t="s">
        <v>60</v>
      </c>
      <c r="B58" s="2">
        <v>2011</v>
      </c>
      <c r="C58" s="9">
        <v>-64.8</v>
      </c>
      <c r="D58" s="9">
        <v>-156</v>
      </c>
      <c r="E58" s="9">
        <v>-6122.1</v>
      </c>
      <c r="F58" s="9">
        <v>-156</v>
      </c>
      <c r="G58" s="12">
        <f t="shared" si="2"/>
        <v>5966.1</v>
      </c>
      <c r="H58" s="10">
        <f t="shared" si="3"/>
        <v>2.5481452442789236</v>
      </c>
    </row>
    <row r="59" spans="1:8" s="6" customFormat="1" ht="56.25">
      <c r="A59" s="17" t="s">
        <v>61</v>
      </c>
      <c r="B59" s="2">
        <v>2012</v>
      </c>
      <c r="C59" s="9">
        <v>0</v>
      </c>
      <c r="D59" s="9">
        <v>0</v>
      </c>
      <c r="E59" s="9">
        <v>0</v>
      </c>
      <c r="F59" s="9">
        <v>0</v>
      </c>
      <c r="G59" s="12">
        <f t="shared" si="2"/>
        <v>0</v>
      </c>
      <c r="H59" s="10"/>
    </row>
    <row r="60" spans="1:8" s="6" customFormat="1" ht="18.75">
      <c r="A60" s="17" t="s">
        <v>62</v>
      </c>
      <c r="B60" s="2" t="s">
        <v>63</v>
      </c>
      <c r="C60" s="9">
        <v>0</v>
      </c>
      <c r="D60" s="9">
        <v>0</v>
      </c>
      <c r="E60" s="9">
        <v>0</v>
      </c>
      <c r="F60" s="9">
        <v>0</v>
      </c>
      <c r="G60" s="29">
        <f t="shared" si="2"/>
        <v>0</v>
      </c>
      <c r="H60" s="10"/>
    </row>
    <row r="61" spans="1:8" s="6" customFormat="1" ht="18.75">
      <c r="A61" s="17" t="s">
        <v>64</v>
      </c>
      <c r="B61" s="2">
        <v>2020</v>
      </c>
      <c r="C61" s="9">
        <v>16815</v>
      </c>
      <c r="D61" s="9">
        <v>40355</v>
      </c>
      <c r="E61" s="9">
        <v>0</v>
      </c>
      <c r="F61" s="9">
        <v>40355</v>
      </c>
      <c r="G61" s="12">
        <f t="shared" si="2"/>
        <v>40355</v>
      </c>
      <c r="H61" s="10"/>
    </row>
    <row r="62" spans="1:8" s="6" customFormat="1" ht="18.75">
      <c r="A62" s="28" t="s">
        <v>65</v>
      </c>
      <c r="B62" s="2">
        <v>2030</v>
      </c>
      <c r="C62" s="9">
        <v>0</v>
      </c>
      <c r="D62" s="9">
        <v>0</v>
      </c>
      <c r="E62" s="9">
        <v>-4</v>
      </c>
      <c r="F62" s="9">
        <v>0</v>
      </c>
      <c r="G62" s="12">
        <f t="shared" si="2"/>
        <v>4</v>
      </c>
      <c r="H62" s="10">
        <f t="shared" si="3"/>
        <v>0</v>
      </c>
    </row>
    <row r="63" spans="1:8" s="6" customFormat="1" ht="18.75">
      <c r="A63" s="28" t="s">
        <v>66</v>
      </c>
      <c r="B63" s="2">
        <v>2040</v>
      </c>
      <c r="C63" s="9">
        <v>0</v>
      </c>
      <c r="D63" s="9">
        <v>0</v>
      </c>
      <c r="E63" s="9">
        <v>0</v>
      </c>
      <c r="F63" s="9">
        <v>0</v>
      </c>
      <c r="G63" s="12">
        <f t="shared" si="2"/>
        <v>0</v>
      </c>
      <c r="H63" s="10"/>
    </row>
    <row r="64" spans="1:8" s="6" customFormat="1" ht="18.75">
      <c r="A64" s="28" t="s">
        <v>67</v>
      </c>
      <c r="B64" s="2">
        <v>2050</v>
      </c>
      <c r="C64" s="9">
        <v>0</v>
      </c>
      <c r="D64" s="9">
        <v>0</v>
      </c>
      <c r="E64" s="9">
        <v>0</v>
      </c>
      <c r="F64" s="9">
        <v>0</v>
      </c>
      <c r="G64" s="12">
        <f t="shared" si="2"/>
        <v>0</v>
      </c>
      <c r="H64" s="10"/>
    </row>
    <row r="65" spans="1:8" s="6" customFormat="1" ht="18.75">
      <c r="A65" s="28" t="s">
        <v>68</v>
      </c>
      <c r="B65" s="2">
        <v>2060</v>
      </c>
      <c r="C65" s="9">
        <v>0</v>
      </c>
      <c r="D65" s="9">
        <v>0</v>
      </c>
      <c r="E65" s="9">
        <v>0</v>
      </c>
      <c r="F65" s="9">
        <v>0</v>
      </c>
      <c r="G65" s="12">
        <f t="shared" si="2"/>
        <v>0</v>
      </c>
      <c r="H65" s="10"/>
    </row>
    <row r="66" spans="1:8" s="6" customFormat="1" ht="41.25" customHeight="1">
      <c r="A66" s="28" t="s">
        <v>69</v>
      </c>
      <c r="B66" s="2">
        <v>2070</v>
      </c>
      <c r="C66" s="12">
        <f>SUM(C56,C57,C61,C62,C63,C64,C65)+C39</f>
        <v>-355970.8</v>
      </c>
      <c r="D66" s="12">
        <f>SUM(D56,D57,D61,D62,D63,D64,D65)+D39</f>
        <v>-420794</v>
      </c>
      <c r="E66" s="12">
        <f>SUM(E56,E57,E61,E62,E63,E64,E65)+E39</f>
        <v>-330036.5999999999</v>
      </c>
      <c r="F66" s="12">
        <f>SUM(F56,F57,F61,F62,F63,F64,F65)+F39</f>
        <v>-420794</v>
      </c>
      <c r="G66" s="12">
        <f t="shared" si="2"/>
        <v>-90757.40000000008</v>
      </c>
      <c r="H66" s="10">
        <f t="shared" si="3"/>
        <v>127.49919251380003</v>
      </c>
    </row>
    <row r="67" spans="1:8" s="6" customFormat="1" ht="41.25" customHeight="1">
      <c r="A67" s="74" t="s">
        <v>70</v>
      </c>
      <c r="B67" s="75"/>
      <c r="C67" s="75"/>
      <c r="D67" s="75"/>
      <c r="E67" s="75"/>
      <c r="F67" s="75"/>
      <c r="G67" s="75"/>
      <c r="H67" s="76"/>
    </row>
    <row r="68" spans="1:8" s="6" customFormat="1" ht="41.25" customHeight="1">
      <c r="A68" s="30" t="s">
        <v>71</v>
      </c>
      <c r="B68" s="2">
        <v>2110</v>
      </c>
      <c r="C68" s="14">
        <v>2057.2</v>
      </c>
      <c r="D68" s="14">
        <v>35237.8</v>
      </c>
      <c r="E68" s="14">
        <v>26552.8</v>
      </c>
      <c r="F68" s="14">
        <v>35237.8</v>
      </c>
      <c r="G68" s="14">
        <f aca="true" t="shared" si="4" ref="G68:G79">F68-E68</f>
        <v>8685.000000000004</v>
      </c>
      <c r="H68" s="15">
        <f t="shared" si="3"/>
        <v>132.70841493175863</v>
      </c>
    </row>
    <row r="69" spans="1:8" s="6" customFormat="1" ht="18.75">
      <c r="A69" s="17" t="s">
        <v>72</v>
      </c>
      <c r="B69" s="2">
        <v>2111</v>
      </c>
      <c r="C69" s="12">
        <v>0</v>
      </c>
      <c r="D69" s="12">
        <v>0</v>
      </c>
      <c r="E69" s="12">
        <v>1747</v>
      </c>
      <c r="F69" s="12">
        <v>0</v>
      </c>
      <c r="G69" s="12">
        <f t="shared" si="4"/>
        <v>-1747</v>
      </c>
      <c r="H69" s="10">
        <f t="shared" si="3"/>
        <v>0</v>
      </c>
    </row>
    <row r="70" spans="1:8" s="6" customFormat="1" ht="37.5">
      <c r="A70" s="17" t="s">
        <v>73</v>
      </c>
      <c r="B70" s="2">
        <v>2112</v>
      </c>
      <c r="C70" s="12">
        <v>865.2</v>
      </c>
      <c r="D70" s="12">
        <v>27373.8</v>
      </c>
      <c r="E70" s="12">
        <v>10125.2</v>
      </c>
      <c r="F70" s="12">
        <v>27373.8</v>
      </c>
      <c r="G70" s="12">
        <f t="shared" si="4"/>
        <v>17248.6</v>
      </c>
      <c r="H70" s="10">
        <f t="shared" si="3"/>
        <v>270.3531782088255</v>
      </c>
    </row>
    <row r="71" spans="1:8" s="6" customFormat="1" ht="37.5">
      <c r="A71" s="28" t="s">
        <v>74</v>
      </c>
      <c r="B71" s="3">
        <v>2113</v>
      </c>
      <c r="C71" s="12">
        <v>0</v>
      </c>
      <c r="D71" s="12">
        <v>0</v>
      </c>
      <c r="E71" s="12">
        <v>0</v>
      </c>
      <c r="F71" s="12">
        <v>0</v>
      </c>
      <c r="G71" s="12">
        <f t="shared" si="4"/>
        <v>0</v>
      </c>
      <c r="H71" s="10"/>
    </row>
    <row r="72" spans="1:8" s="6" customFormat="1" ht="18.75">
      <c r="A72" s="28" t="s">
        <v>75</v>
      </c>
      <c r="B72" s="3">
        <v>2114</v>
      </c>
      <c r="C72" s="12">
        <v>0</v>
      </c>
      <c r="D72" s="12">
        <v>0</v>
      </c>
      <c r="E72" s="12">
        <v>0</v>
      </c>
      <c r="F72" s="12">
        <v>0</v>
      </c>
      <c r="G72" s="12"/>
      <c r="H72" s="10"/>
    </row>
    <row r="73" spans="1:8" s="6" customFormat="1" ht="41.25" customHeight="1">
      <c r="A73" s="28" t="s">
        <v>76</v>
      </c>
      <c r="B73" s="3">
        <v>2115</v>
      </c>
      <c r="C73" s="12">
        <v>64.8</v>
      </c>
      <c r="D73" s="12">
        <v>156</v>
      </c>
      <c r="E73" s="12">
        <v>6122.1</v>
      </c>
      <c r="F73" s="12">
        <v>156</v>
      </c>
      <c r="G73" s="12"/>
      <c r="H73" s="10">
        <f t="shared" si="3"/>
        <v>2.5481452442789236</v>
      </c>
    </row>
    <row r="74" spans="1:8" s="6" customFormat="1" ht="18.75">
      <c r="A74" s="28" t="s">
        <v>77</v>
      </c>
      <c r="B74" s="3">
        <v>2116</v>
      </c>
      <c r="C74" s="12">
        <v>0</v>
      </c>
      <c r="D74" s="12">
        <v>0</v>
      </c>
      <c r="E74" s="12">
        <v>0</v>
      </c>
      <c r="F74" s="12">
        <v>0</v>
      </c>
      <c r="G74" s="12"/>
      <c r="H74" s="10"/>
    </row>
    <row r="75" spans="1:8" s="6" customFormat="1" ht="18.75">
      <c r="A75" s="28" t="s">
        <v>78</v>
      </c>
      <c r="B75" s="3">
        <v>2117</v>
      </c>
      <c r="C75" s="12">
        <v>6</v>
      </c>
      <c r="D75" s="12">
        <v>8</v>
      </c>
      <c r="E75" s="12">
        <v>6</v>
      </c>
      <c r="F75" s="12">
        <v>8</v>
      </c>
      <c r="G75" s="12"/>
      <c r="H75" s="10">
        <f t="shared" si="3"/>
        <v>133.33333333333331</v>
      </c>
    </row>
    <row r="76" spans="1:8" s="6" customFormat="1" ht="37.5">
      <c r="A76" s="30" t="s">
        <v>79</v>
      </c>
      <c r="B76" s="4">
        <v>2120</v>
      </c>
      <c r="C76" s="31">
        <v>7130.1</v>
      </c>
      <c r="D76" s="31">
        <v>499</v>
      </c>
      <c r="E76" s="31">
        <v>2824</v>
      </c>
      <c r="F76" s="31">
        <v>499</v>
      </c>
      <c r="G76" s="14">
        <f t="shared" si="4"/>
        <v>-2325</v>
      </c>
      <c r="H76" s="15">
        <f t="shared" si="3"/>
        <v>17.6699716713881</v>
      </c>
    </row>
    <row r="77" spans="1:8" s="6" customFormat="1" ht="37.5">
      <c r="A77" s="30" t="s">
        <v>80</v>
      </c>
      <c r="B77" s="4">
        <v>2130</v>
      </c>
      <c r="C77" s="31">
        <v>9056.2</v>
      </c>
      <c r="D77" s="31">
        <v>8843.7</v>
      </c>
      <c r="E77" s="31">
        <v>9524.2</v>
      </c>
      <c r="F77" s="31">
        <v>8843.7</v>
      </c>
      <c r="G77" s="14">
        <f t="shared" si="4"/>
        <v>-680.5</v>
      </c>
      <c r="H77" s="15">
        <f t="shared" si="3"/>
        <v>92.85504294323933</v>
      </c>
    </row>
    <row r="78" spans="1:8" s="6" customFormat="1" ht="75">
      <c r="A78" s="32" t="s">
        <v>81</v>
      </c>
      <c r="B78" s="3">
        <v>2131</v>
      </c>
      <c r="C78" s="9">
        <v>0</v>
      </c>
      <c r="D78" s="9">
        <v>0</v>
      </c>
      <c r="E78" s="9">
        <v>0</v>
      </c>
      <c r="F78" s="9">
        <v>0</v>
      </c>
      <c r="G78" s="12">
        <f t="shared" si="4"/>
        <v>0</v>
      </c>
      <c r="H78" s="10"/>
    </row>
    <row r="79" spans="1:8" s="6" customFormat="1" ht="37.5">
      <c r="A79" s="32" t="s">
        <v>82</v>
      </c>
      <c r="B79" s="3">
        <v>2133</v>
      </c>
      <c r="C79" s="9">
        <v>8527.9</v>
      </c>
      <c r="D79" s="9">
        <v>8340.4</v>
      </c>
      <c r="E79" s="9">
        <v>9023</v>
      </c>
      <c r="F79" s="9">
        <v>8340.4</v>
      </c>
      <c r="G79" s="12">
        <f t="shared" si="4"/>
        <v>-682.6000000000004</v>
      </c>
      <c r="H79" s="10">
        <f t="shared" si="3"/>
        <v>92.43488861797627</v>
      </c>
    </row>
    <row r="80" spans="1:8" s="6" customFormat="1" ht="41.25" customHeight="1" thickBot="1">
      <c r="A80" s="20" t="s">
        <v>83</v>
      </c>
      <c r="B80" s="3">
        <v>2200</v>
      </c>
      <c r="C80" s="31">
        <v>18254.5</v>
      </c>
      <c r="D80" s="31">
        <v>66266.5</v>
      </c>
      <c r="E80" s="31">
        <v>38901</v>
      </c>
      <c r="F80" s="31">
        <v>66266.5</v>
      </c>
      <c r="G80" s="14"/>
      <c r="H80" s="15">
        <f t="shared" si="3"/>
        <v>170.34652065499603</v>
      </c>
    </row>
    <row r="81" spans="1:8" s="6" customFormat="1" ht="41.25" customHeight="1" thickBot="1">
      <c r="A81" s="65" t="s">
        <v>84</v>
      </c>
      <c r="B81" s="66"/>
      <c r="C81" s="66"/>
      <c r="D81" s="66"/>
      <c r="E81" s="66"/>
      <c r="F81" s="66"/>
      <c r="G81" s="66"/>
      <c r="H81" s="67"/>
    </row>
    <row r="82" spans="1:8" s="6" customFormat="1" ht="18.75">
      <c r="A82" s="33" t="s">
        <v>85</v>
      </c>
      <c r="B82" s="16">
        <v>3405</v>
      </c>
      <c r="C82" s="31">
        <v>64492</v>
      </c>
      <c r="D82" s="31">
        <v>4455</v>
      </c>
      <c r="E82" s="31">
        <v>814</v>
      </c>
      <c r="F82" s="31">
        <v>4455</v>
      </c>
      <c r="G82" s="14">
        <f aca="true" t="shared" si="5" ref="G82:G88">F82-E82</f>
        <v>3641</v>
      </c>
      <c r="H82" s="15">
        <f t="shared" si="3"/>
        <v>547.2972972972973</v>
      </c>
    </row>
    <row r="83" spans="1:8" s="6" customFormat="1" ht="18.75">
      <c r="A83" s="32" t="s">
        <v>86</v>
      </c>
      <c r="B83" s="34">
        <v>3030</v>
      </c>
      <c r="C83" s="9">
        <v>0</v>
      </c>
      <c r="D83" s="9">
        <v>4100</v>
      </c>
      <c r="E83" s="9">
        <v>12512</v>
      </c>
      <c r="F83" s="9">
        <v>4100</v>
      </c>
      <c r="G83" s="14"/>
      <c r="H83" s="10">
        <f t="shared" si="3"/>
        <v>32.76854219948849</v>
      </c>
    </row>
    <row r="84" spans="1:8" s="6" customFormat="1" ht="18.75">
      <c r="A84" s="32" t="s">
        <v>87</v>
      </c>
      <c r="B84" s="34">
        <v>3195</v>
      </c>
      <c r="C84" s="9">
        <v>-54501</v>
      </c>
      <c r="D84" s="9">
        <v>26654</v>
      </c>
      <c r="E84" s="9">
        <v>8639</v>
      </c>
      <c r="F84" s="9">
        <v>26654</v>
      </c>
      <c r="G84" s="12">
        <f t="shared" si="5"/>
        <v>18015</v>
      </c>
      <c r="H84" s="10">
        <f t="shared" si="3"/>
        <v>308.5310799861095</v>
      </c>
    </row>
    <row r="85" spans="1:8" s="1" customFormat="1" ht="18.75">
      <c r="A85" s="32" t="s">
        <v>88</v>
      </c>
      <c r="B85" s="34">
        <v>3295</v>
      </c>
      <c r="C85" s="9">
        <v>-5536</v>
      </c>
      <c r="D85" s="9">
        <v>-11584</v>
      </c>
      <c r="E85" s="9">
        <v>-6857.2</v>
      </c>
      <c r="F85" s="9">
        <v>-11584</v>
      </c>
      <c r="G85" s="12">
        <f t="shared" si="5"/>
        <v>-4726.8</v>
      </c>
      <c r="H85" s="10">
        <f t="shared" si="3"/>
        <v>168.93192556728692</v>
      </c>
    </row>
    <row r="86" spans="1:8" s="6" customFormat="1" ht="18.75">
      <c r="A86" s="32" t="s">
        <v>89</v>
      </c>
      <c r="B86" s="16">
        <v>3395</v>
      </c>
      <c r="C86" s="9">
        <v>0</v>
      </c>
      <c r="D86" s="9">
        <v>0</v>
      </c>
      <c r="E86" s="9">
        <v>0</v>
      </c>
      <c r="F86" s="9">
        <v>0</v>
      </c>
      <c r="G86" s="12">
        <f t="shared" si="5"/>
        <v>0</v>
      </c>
      <c r="H86" s="10"/>
    </row>
    <row r="87" spans="1:8" s="6" customFormat="1" ht="18.75">
      <c r="A87" s="32" t="s">
        <v>90</v>
      </c>
      <c r="B87" s="16">
        <v>3410</v>
      </c>
      <c r="C87" s="9">
        <v>0</v>
      </c>
      <c r="D87" s="9">
        <v>0</v>
      </c>
      <c r="E87" s="9">
        <v>0</v>
      </c>
      <c r="F87" s="9">
        <v>0</v>
      </c>
      <c r="G87" s="12">
        <f t="shared" si="5"/>
        <v>0</v>
      </c>
      <c r="H87" s="10"/>
    </row>
    <row r="88" spans="1:8" s="6" customFormat="1" ht="19.5" thickBot="1">
      <c r="A88" s="35" t="s">
        <v>91</v>
      </c>
      <c r="B88" s="16">
        <v>3415</v>
      </c>
      <c r="C88" s="14">
        <f>SUM(C82,C84:C87)</f>
        <v>4455</v>
      </c>
      <c r="D88" s="14">
        <f>SUM(D82,D84:D87)</f>
        <v>19525</v>
      </c>
      <c r="E88" s="14">
        <f>SUM(E82,E84:E87)</f>
        <v>2595.8</v>
      </c>
      <c r="F88" s="14">
        <f>SUM(F82,F84:F87)</f>
        <v>19525</v>
      </c>
      <c r="G88" s="14">
        <f t="shared" si="5"/>
        <v>16929.2</v>
      </c>
      <c r="H88" s="15">
        <f t="shared" si="3"/>
        <v>752.176592957855</v>
      </c>
    </row>
    <row r="89" spans="1:8" s="6" customFormat="1" ht="41.25" customHeight="1" thickBot="1">
      <c r="A89" s="62" t="s">
        <v>92</v>
      </c>
      <c r="B89" s="63"/>
      <c r="C89" s="63"/>
      <c r="D89" s="63"/>
      <c r="E89" s="63"/>
      <c r="F89" s="63"/>
      <c r="G89" s="63"/>
      <c r="H89" s="64"/>
    </row>
    <row r="90" spans="1:8" s="6" customFormat="1" ht="18.75">
      <c r="A90" s="33" t="s">
        <v>93</v>
      </c>
      <c r="B90" s="36">
        <v>4000</v>
      </c>
      <c r="C90" s="31">
        <f>SUM(C91:C96)</f>
        <v>5450</v>
      </c>
      <c r="D90" s="31">
        <f>SUM(D91:D96)</f>
        <v>3588</v>
      </c>
      <c r="E90" s="31">
        <f>SUM(E91:E96)</f>
        <v>5714</v>
      </c>
      <c r="F90" s="31">
        <f>SUM(F91:F96)</f>
        <v>3588</v>
      </c>
      <c r="G90" s="14">
        <f aca="true" t="shared" si="6" ref="G90:G96">F90-E90</f>
        <v>-2126</v>
      </c>
      <c r="H90" s="15">
        <f t="shared" si="3"/>
        <v>62.793139656982845</v>
      </c>
    </row>
    <row r="91" spans="1:8" s="6" customFormat="1" ht="18.75">
      <c r="A91" s="17" t="s">
        <v>94</v>
      </c>
      <c r="B91" s="37" t="s">
        <v>95</v>
      </c>
      <c r="C91" s="9">
        <v>2313</v>
      </c>
      <c r="D91" s="9">
        <v>0</v>
      </c>
      <c r="E91" s="9">
        <v>1350</v>
      </c>
      <c r="F91" s="9">
        <v>0</v>
      </c>
      <c r="G91" s="12">
        <f t="shared" si="6"/>
        <v>-1350</v>
      </c>
      <c r="H91" s="10">
        <f t="shared" si="3"/>
        <v>0</v>
      </c>
    </row>
    <row r="92" spans="1:8" s="6" customFormat="1" ht="18.75">
      <c r="A92" s="17" t="s">
        <v>96</v>
      </c>
      <c r="B92" s="38">
        <v>4020</v>
      </c>
      <c r="C92" s="9">
        <v>1265</v>
      </c>
      <c r="D92" s="9">
        <v>2277</v>
      </c>
      <c r="E92" s="9">
        <v>2512</v>
      </c>
      <c r="F92" s="9">
        <v>2277</v>
      </c>
      <c r="G92" s="12">
        <f t="shared" si="6"/>
        <v>-235</v>
      </c>
      <c r="H92" s="10">
        <f t="shared" si="3"/>
        <v>90.64490445859873</v>
      </c>
    </row>
    <row r="93" spans="1:8" s="6" customFormat="1" ht="37.5">
      <c r="A93" s="17" t="s">
        <v>97</v>
      </c>
      <c r="B93" s="37">
        <v>4030</v>
      </c>
      <c r="C93" s="9">
        <v>89</v>
      </c>
      <c r="D93" s="9">
        <v>135</v>
      </c>
      <c r="E93" s="9">
        <v>164</v>
      </c>
      <c r="F93" s="9">
        <v>135</v>
      </c>
      <c r="G93" s="12">
        <f t="shared" si="6"/>
        <v>-29</v>
      </c>
      <c r="H93" s="10">
        <f t="shared" si="3"/>
        <v>82.3170731707317</v>
      </c>
    </row>
    <row r="94" spans="1:8" s="6" customFormat="1" ht="18.75">
      <c r="A94" s="17" t="s">
        <v>98</v>
      </c>
      <c r="B94" s="38">
        <v>4040</v>
      </c>
      <c r="C94" s="9">
        <v>14</v>
      </c>
      <c r="D94" s="9">
        <v>59</v>
      </c>
      <c r="E94" s="9">
        <v>38</v>
      </c>
      <c r="F94" s="9">
        <v>59</v>
      </c>
      <c r="G94" s="12">
        <f t="shared" si="6"/>
        <v>21</v>
      </c>
      <c r="H94" s="10">
        <f t="shared" si="3"/>
        <v>155.26315789473685</v>
      </c>
    </row>
    <row r="95" spans="1:8" s="6" customFormat="1" ht="41.25" customHeight="1">
      <c r="A95" s="17" t="s">
        <v>99</v>
      </c>
      <c r="B95" s="37">
        <v>4050</v>
      </c>
      <c r="C95" s="9">
        <v>1769</v>
      </c>
      <c r="D95" s="9">
        <v>1117</v>
      </c>
      <c r="E95" s="9">
        <v>1650</v>
      </c>
      <c r="F95" s="9">
        <v>1117</v>
      </c>
      <c r="G95" s="12"/>
      <c r="H95" s="10">
        <f t="shared" si="3"/>
        <v>67.6969696969697</v>
      </c>
    </row>
    <row r="96" spans="1:8" s="6" customFormat="1" ht="18.75">
      <c r="A96" s="17" t="s">
        <v>100</v>
      </c>
      <c r="B96" s="37">
        <v>4060</v>
      </c>
      <c r="C96" s="9">
        <v>0</v>
      </c>
      <c r="D96" s="9">
        <v>0</v>
      </c>
      <c r="E96" s="9">
        <v>0</v>
      </c>
      <c r="F96" s="9">
        <v>0</v>
      </c>
      <c r="G96" s="12">
        <f t="shared" si="6"/>
        <v>0</v>
      </c>
      <c r="H96" s="10"/>
    </row>
    <row r="97" spans="1:8" s="6" customFormat="1" ht="18.75">
      <c r="A97" s="20" t="s">
        <v>101</v>
      </c>
      <c r="B97" s="36">
        <v>4000</v>
      </c>
      <c r="C97" s="14">
        <f>SUM(C98:C101)</f>
        <v>5450</v>
      </c>
      <c r="D97" s="14">
        <f>SUM(D98:D101)</f>
        <v>3588</v>
      </c>
      <c r="E97" s="14">
        <f>SUM(E98:E101)</f>
        <v>5714</v>
      </c>
      <c r="F97" s="14">
        <f>SUM(F98:F101)</f>
        <v>3588</v>
      </c>
      <c r="G97" s="14">
        <f>F97-E97</f>
        <v>-2126</v>
      </c>
      <c r="H97" s="15">
        <f t="shared" si="3"/>
        <v>62.793139656982845</v>
      </c>
    </row>
    <row r="98" spans="1:8" s="6" customFormat="1" ht="18.75">
      <c r="A98" s="28" t="s">
        <v>102</v>
      </c>
      <c r="B98" s="39" t="s">
        <v>103</v>
      </c>
      <c r="C98" s="9">
        <v>0</v>
      </c>
      <c r="D98" s="9">
        <v>0</v>
      </c>
      <c r="E98" s="9">
        <v>0</v>
      </c>
      <c r="F98" s="9">
        <v>0</v>
      </c>
      <c r="G98" s="12">
        <f>F98-E98</f>
        <v>0</v>
      </c>
      <c r="H98" s="10"/>
    </row>
    <row r="99" spans="1:8" s="6" customFormat="1" ht="18.75">
      <c r="A99" s="28" t="s">
        <v>104</v>
      </c>
      <c r="B99" s="39" t="s">
        <v>105</v>
      </c>
      <c r="C99" s="9">
        <v>0</v>
      </c>
      <c r="D99" s="9">
        <v>0</v>
      </c>
      <c r="E99" s="9">
        <v>0</v>
      </c>
      <c r="F99" s="9">
        <v>0</v>
      </c>
      <c r="G99" s="12">
        <f>F99-E99</f>
        <v>0</v>
      </c>
      <c r="H99" s="10"/>
    </row>
    <row r="100" spans="1:8" s="6" customFormat="1" ht="18.75">
      <c r="A100" s="28" t="s">
        <v>106</v>
      </c>
      <c r="B100" s="39" t="s">
        <v>107</v>
      </c>
      <c r="C100" s="9">
        <v>272</v>
      </c>
      <c r="D100" s="9">
        <v>110</v>
      </c>
      <c r="E100" s="9">
        <v>16</v>
      </c>
      <c r="F100" s="9">
        <v>110</v>
      </c>
      <c r="G100" s="12">
        <f>F100-E100</f>
        <v>94</v>
      </c>
      <c r="H100" s="10">
        <f t="shared" si="3"/>
        <v>687.5</v>
      </c>
    </row>
    <row r="101" spans="1:8" s="6" customFormat="1" ht="19.5" thickBot="1">
      <c r="A101" s="40" t="s">
        <v>108</v>
      </c>
      <c r="B101" s="41" t="s">
        <v>109</v>
      </c>
      <c r="C101" s="42">
        <v>5178</v>
      </c>
      <c r="D101" s="42">
        <v>3478</v>
      </c>
      <c r="E101" s="42">
        <v>5698</v>
      </c>
      <c r="F101" s="42">
        <v>3478</v>
      </c>
      <c r="G101" s="42">
        <f>F101-E101</f>
        <v>-2220</v>
      </c>
      <c r="H101" s="43">
        <f t="shared" si="3"/>
        <v>61.038961038961034</v>
      </c>
    </row>
    <row r="102" spans="1:8" s="6" customFormat="1" ht="19.5" thickBot="1">
      <c r="A102" s="68" t="s">
        <v>110</v>
      </c>
      <c r="B102" s="69"/>
      <c r="C102" s="69"/>
      <c r="D102" s="69"/>
      <c r="E102" s="69"/>
      <c r="F102" s="69"/>
      <c r="G102" s="69"/>
      <c r="H102" s="70"/>
    </row>
    <row r="103" spans="1:8" s="6" customFormat="1" ht="18.75">
      <c r="A103" s="44" t="s">
        <v>111</v>
      </c>
      <c r="B103" s="27">
        <v>5040</v>
      </c>
      <c r="C103" s="54">
        <f>(C39/C7)*100</f>
        <v>-65.82891444068395</v>
      </c>
      <c r="D103" s="54">
        <f>(D39/D7)*100</f>
        <v>-18.848653874426955</v>
      </c>
      <c r="E103" s="54">
        <f>(E39/E7)*100</f>
        <v>0.9756835003665469</v>
      </c>
      <c r="F103" s="45" t="s">
        <v>112</v>
      </c>
      <c r="G103" s="55"/>
      <c r="H103" s="56"/>
    </row>
    <row r="104" spans="1:8" s="6" customFormat="1" ht="18.75">
      <c r="A104" s="44" t="s">
        <v>113</v>
      </c>
      <c r="B104" s="27">
        <v>5020</v>
      </c>
      <c r="C104" s="54">
        <f>(C39/C115)*100</f>
        <v>-26.563320195378882</v>
      </c>
      <c r="D104" s="54">
        <f>(D39/D115)*100</f>
        <v>-9.409612561718784</v>
      </c>
      <c r="E104" s="54">
        <f>(E39/E115)*100</f>
        <v>144.74902100391682</v>
      </c>
      <c r="F104" s="45" t="s">
        <v>112</v>
      </c>
      <c r="G104" s="55"/>
      <c r="H104" s="56"/>
    </row>
    <row r="105" spans="1:8" s="6" customFormat="1" ht="18.75">
      <c r="A105" s="32" t="s">
        <v>114</v>
      </c>
      <c r="B105" s="2">
        <v>5030</v>
      </c>
      <c r="C105" s="57">
        <f>(C39/C121)*100</f>
        <v>-140.63129261313458</v>
      </c>
      <c r="D105" s="57">
        <f>(D39/D121)*100</f>
        <v>-116.41649354044274</v>
      </c>
      <c r="E105" s="54">
        <f>(E39/E121)*100</f>
        <v>185.239179954443</v>
      </c>
      <c r="F105" s="45" t="s">
        <v>112</v>
      </c>
      <c r="G105" s="55"/>
      <c r="H105" s="56"/>
    </row>
    <row r="106" spans="1:8" s="6" customFormat="1" ht="18.75">
      <c r="A106" s="46" t="s">
        <v>115</v>
      </c>
      <c r="B106" s="47">
        <v>5110</v>
      </c>
      <c r="C106" s="58">
        <f>C121/C118</f>
        <v>0.23287273046368331</v>
      </c>
      <c r="D106" s="58">
        <f>D121/D118</f>
        <v>0.08793464939502055</v>
      </c>
      <c r="E106" s="54">
        <f>E121/E118</f>
        <v>3.5749185667752443</v>
      </c>
      <c r="F106" s="45" t="s">
        <v>112</v>
      </c>
      <c r="G106" s="55"/>
      <c r="H106" s="56"/>
    </row>
    <row r="107" spans="1:8" s="6" customFormat="1" ht="19.5" thickBot="1">
      <c r="A107" s="48" t="s">
        <v>116</v>
      </c>
      <c r="B107" s="49">
        <v>5220</v>
      </c>
      <c r="C107" s="59">
        <f>C112/C111</f>
        <v>0.9638779611246333</v>
      </c>
      <c r="D107" s="59">
        <f>D112/D111</f>
        <v>0.9666657619398072</v>
      </c>
      <c r="E107" s="54">
        <f>E112/E111</f>
        <v>0.47073170731707314</v>
      </c>
      <c r="F107" s="45" t="s">
        <v>112</v>
      </c>
      <c r="G107" s="60"/>
      <c r="H107" s="61"/>
    </row>
    <row r="108" spans="1:8" s="6" customFormat="1" ht="41.25" customHeight="1" thickBot="1">
      <c r="A108" s="65" t="s">
        <v>117</v>
      </c>
      <c r="B108" s="66"/>
      <c r="C108" s="66"/>
      <c r="D108" s="66"/>
      <c r="E108" s="66"/>
      <c r="F108" s="66"/>
      <c r="G108" s="66"/>
      <c r="H108" s="67"/>
    </row>
    <row r="109" spans="1:8" s="6" customFormat="1" ht="18.75">
      <c r="A109" s="44" t="s">
        <v>118</v>
      </c>
      <c r="B109" s="27">
        <v>6000</v>
      </c>
      <c r="C109" s="9">
        <v>566822</v>
      </c>
      <c r="D109" s="9">
        <v>524853</v>
      </c>
      <c r="E109" s="9">
        <v>4733</v>
      </c>
      <c r="F109" s="45" t="s">
        <v>112</v>
      </c>
      <c r="G109" s="12">
        <f>D109-C109</f>
        <v>-41969</v>
      </c>
      <c r="H109" s="10">
        <f>(D109/C109)*100</f>
        <v>92.59573552190987</v>
      </c>
    </row>
    <row r="110" spans="1:8" s="6" customFormat="1" ht="18.75">
      <c r="A110" s="44" t="s">
        <v>119</v>
      </c>
      <c r="B110" s="27">
        <v>6001</v>
      </c>
      <c r="C110" s="12">
        <f>C111-C112</f>
        <v>554833</v>
      </c>
      <c r="D110" s="12">
        <f>D111-D112</f>
        <v>512139</v>
      </c>
      <c r="E110" s="12">
        <f>E111-E112</f>
        <v>4557</v>
      </c>
      <c r="F110" s="45" t="s">
        <v>112</v>
      </c>
      <c r="G110" s="12">
        <f aca="true" t="shared" si="7" ref="G110:G121">D110-C110</f>
        <v>-42694</v>
      </c>
      <c r="H110" s="10">
        <f aca="true" t="shared" si="8" ref="H110:H121">(D110/C110)*100</f>
        <v>92.30507197661278</v>
      </c>
    </row>
    <row r="111" spans="1:8" s="6" customFormat="1" ht="18.75">
      <c r="A111" s="44" t="s">
        <v>120</v>
      </c>
      <c r="B111" s="27">
        <v>6002</v>
      </c>
      <c r="C111" s="9">
        <v>15359958</v>
      </c>
      <c r="D111" s="9">
        <v>15363753</v>
      </c>
      <c r="E111" s="9">
        <v>8610</v>
      </c>
      <c r="F111" s="45" t="s">
        <v>112</v>
      </c>
      <c r="G111" s="12">
        <f t="shared" si="7"/>
        <v>3795</v>
      </c>
      <c r="H111" s="10">
        <f t="shared" si="8"/>
        <v>100.02470709880846</v>
      </c>
    </row>
    <row r="112" spans="1:8" s="6" customFormat="1" ht="18.75">
      <c r="A112" s="44" t="s">
        <v>121</v>
      </c>
      <c r="B112" s="27">
        <v>6003</v>
      </c>
      <c r="C112" s="9">
        <v>14805125</v>
      </c>
      <c r="D112" s="9">
        <v>14851614</v>
      </c>
      <c r="E112" s="9">
        <v>4053</v>
      </c>
      <c r="F112" s="45" t="s">
        <v>112</v>
      </c>
      <c r="G112" s="12">
        <f t="shared" si="7"/>
        <v>46489</v>
      </c>
      <c r="H112" s="10">
        <f t="shared" si="8"/>
        <v>100.31400612963417</v>
      </c>
    </row>
    <row r="113" spans="1:8" s="6" customFormat="1" ht="18.75">
      <c r="A113" s="32" t="s">
        <v>122</v>
      </c>
      <c r="B113" s="2">
        <v>6010</v>
      </c>
      <c r="C113" s="9">
        <v>332354</v>
      </c>
      <c r="D113" s="9">
        <v>374387</v>
      </c>
      <c r="E113" s="9">
        <v>885</v>
      </c>
      <c r="F113" s="45" t="s">
        <v>112</v>
      </c>
      <c r="G113" s="12">
        <f t="shared" si="7"/>
        <v>42033</v>
      </c>
      <c r="H113" s="10">
        <f t="shared" si="8"/>
        <v>112.64705705362354</v>
      </c>
    </row>
    <row r="114" spans="1:8" s="6" customFormat="1" ht="18.75">
      <c r="A114" s="32" t="s">
        <v>123</v>
      </c>
      <c r="B114" s="2">
        <v>6011</v>
      </c>
      <c r="C114" s="9">
        <v>4455</v>
      </c>
      <c r="D114" s="9">
        <v>19525</v>
      </c>
      <c r="E114" s="9">
        <v>36</v>
      </c>
      <c r="F114" s="45" t="s">
        <v>112</v>
      </c>
      <c r="G114" s="12">
        <f t="shared" si="7"/>
        <v>15070</v>
      </c>
      <c r="H114" s="10">
        <f t="shared" si="8"/>
        <v>438.2716049382716</v>
      </c>
    </row>
    <row r="115" spans="1:8" s="6" customFormat="1" ht="18.75">
      <c r="A115" s="20" t="s">
        <v>124</v>
      </c>
      <c r="B115" s="2">
        <v>6020</v>
      </c>
      <c r="C115" s="31">
        <v>899176</v>
      </c>
      <c r="D115" s="31">
        <v>899240</v>
      </c>
      <c r="E115" s="31">
        <v>5618</v>
      </c>
      <c r="F115" s="45" t="s">
        <v>112</v>
      </c>
      <c r="G115" s="14">
        <f t="shared" si="7"/>
        <v>64</v>
      </c>
      <c r="H115" s="15">
        <f t="shared" si="8"/>
        <v>100.0071176276947</v>
      </c>
    </row>
    <row r="116" spans="1:8" s="6" customFormat="1" ht="18.75">
      <c r="A116" s="32" t="s">
        <v>125</v>
      </c>
      <c r="B116" s="2">
        <v>6030</v>
      </c>
      <c r="C116" s="9">
        <v>113083</v>
      </c>
      <c r="D116" s="9">
        <v>93348</v>
      </c>
      <c r="E116" s="9">
        <v>0</v>
      </c>
      <c r="F116" s="45" t="s">
        <v>112</v>
      </c>
      <c r="G116" s="12">
        <f t="shared" si="7"/>
        <v>-19735</v>
      </c>
      <c r="H116" s="10">
        <f t="shared" si="8"/>
        <v>82.54821679651229</v>
      </c>
    </row>
    <row r="117" spans="1:8" s="6" customFormat="1" ht="18.75">
      <c r="A117" s="32" t="s">
        <v>126</v>
      </c>
      <c r="B117" s="2">
        <v>6040</v>
      </c>
      <c r="C117" s="9">
        <v>616251</v>
      </c>
      <c r="D117" s="9">
        <v>733209</v>
      </c>
      <c r="E117" s="9">
        <v>1228</v>
      </c>
      <c r="F117" s="45" t="s">
        <v>112</v>
      </c>
      <c r="G117" s="12">
        <f t="shared" si="7"/>
        <v>116958</v>
      </c>
      <c r="H117" s="10">
        <f t="shared" si="8"/>
        <v>118.97895500372412</v>
      </c>
    </row>
    <row r="118" spans="1:8" s="6" customFormat="1" ht="18.75">
      <c r="A118" s="20" t="s">
        <v>127</v>
      </c>
      <c r="B118" s="2">
        <v>6050</v>
      </c>
      <c r="C118" s="14">
        <f>SUM(C116:C117)</f>
        <v>729334</v>
      </c>
      <c r="D118" s="14">
        <f>SUM(D116:D117)</f>
        <v>826557</v>
      </c>
      <c r="E118" s="14">
        <f>SUM(E116:E117)</f>
        <v>1228</v>
      </c>
      <c r="F118" s="45" t="s">
        <v>112</v>
      </c>
      <c r="G118" s="14">
        <f t="shared" si="7"/>
        <v>97223</v>
      </c>
      <c r="H118" s="15">
        <f t="shared" si="8"/>
        <v>113.3303808680248</v>
      </c>
    </row>
    <row r="119" spans="1:8" s="6" customFormat="1" ht="18.75">
      <c r="A119" s="32" t="s">
        <v>128</v>
      </c>
      <c r="B119" s="2">
        <v>6060</v>
      </c>
      <c r="C119" s="9">
        <v>0</v>
      </c>
      <c r="D119" s="9">
        <v>0</v>
      </c>
      <c r="E119" s="9">
        <v>0</v>
      </c>
      <c r="F119" s="45" t="s">
        <v>112</v>
      </c>
      <c r="G119" s="12">
        <f t="shared" si="7"/>
        <v>0</v>
      </c>
      <c r="H119" s="10"/>
    </row>
    <row r="120" spans="1:8" s="6" customFormat="1" ht="18.75">
      <c r="A120" s="32" t="s">
        <v>129</v>
      </c>
      <c r="B120" s="2">
        <v>6070</v>
      </c>
      <c r="C120" s="9">
        <v>0</v>
      </c>
      <c r="D120" s="9">
        <v>0</v>
      </c>
      <c r="E120" s="9">
        <v>0</v>
      </c>
      <c r="F120" s="45" t="s">
        <v>112</v>
      </c>
      <c r="G120" s="12">
        <f t="shared" si="7"/>
        <v>0</v>
      </c>
      <c r="H120" s="10"/>
    </row>
    <row r="121" spans="1:8" s="6" customFormat="1" ht="19.5" thickBot="1">
      <c r="A121" s="20" t="s">
        <v>130</v>
      </c>
      <c r="B121" s="2">
        <v>6080</v>
      </c>
      <c r="C121" s="31">
        <v>169842</v>
      </c>
      <c r="D121" s="31">
        <v>72683</v>
      </c>
      <c r="E121" s="31">
        <v>4390</v>
      </c>
      <c r="F121" s="45" t="s">
        <v>112</v>
      </c>
      <c r="G121" s="14">
        <f t="shared" si="7"/>
        <v>-97159</v>
      </c>
      <c r="H121" s="15">
        <f t="shared" si="8"/>
        <v>42.79447957513454</v>
      </c>
    </row>
    <row r="122" spans="1:8" s="6" customFormat="1" ht="41.25" customHeight="1" thickBot="1">
      <c r="A122" s="62" t="s">
        <v>131</v>
      </c>
      <c r="B122" s="63"/>
      <c r="C122" s="63"/>
      <c r="D122" s="63"/>
      <c r="E122" s="63"/>
      <c r="F122" s="63"/>
      <c r="G122" s="63"/>
      <c r="H122" s="64"/>
    </row>
    <row r="123" spans="1:8" s="6" customFormat="1" ht="18.75">
      <c r="A123" s="33" t="s">
        <v>132</v>
      </c>
      <c r="B123" s="50" t="s">
        <v>133</v>
      </c>
      <c r="C123" s="31">
        <f>SUM(C124:C126)</f>
        <v>0</v>
      </c>
      <c r="D123" s="31">
        <f>SUM(D124:D126)</f>
        <v>0</v>
      </c>
      <c r="E123" s="31">
        <f>SUM(E124:E126)</f>
        <v>0</v>
      </c>
      <c r="F123" s="31">
        <f>SUM(F124:F126)</f>
        <v>0</v>
      </c>
      <c r="G123" s="31">
        <f aca="true" t="shared" si="9" ref="G123:G130">F123-E123</f>
        <v>0</v>
      </c>
      <c r="H123" s="15"/>
    </row>
    <row r="124" spans="1:8" s="6" customFormat="1" ht="18.75">
      <c r="A124" s="32" t="s">
        <v>134</v>
      </c>
      <c r="B124" s="51" t="s">
        <v>135</v>
      </c>
      <c r="C124" s="12">
        <v>0</v>
      </c>
      <c r="D124" s="12">
        <v>0</v>
      </c>
      <c r="E124" s="9">
        <v>0</v>
      </c>
      <c r="F124" s="9">
        <v>0</v>
      </c>
      <c r="G124" s="12">
        <f t="shared" si="9"/>
        <v>0</v>
      </c>
      <c r="H124" s="10"/>
    </row>
    <row r="125" spans="1:8" s="6" customFormat="1" ht="18.75">
      <c r="A125" s="32" t="s">
        <v>136</v>
      </c>
      <c r="B125" s="51" t="s">
        <v>137</v>
      </c>
      <c r="C125" s="12">
        <v>0</v>
      </c>
      <c r="D125" s="12">
        <v>0</v>
      </c>
      <c r="E125" s="9">
        <v>0</v>
      </c>
      <c r="F125" s="9">
        <v>0</v>
      </c>
      <c r="G125" s="12">
        <f t="shared" si="9"/>
        <v>0</v>
      </c>
      <c r="H125" s="10"/>
    </row>
    <row r="126" spans="1:8" s="6" customFormat="1" ht="18.75">
      <c r="A126" s="32" t="s">
        <v>138</v>
      </c>
      <c r="B126" s="51" t="s">
        <v>139</v>
      </c>
      <c r="C126" s="12">
        <v>0</v>
      </c>
      <c r="D126" s="12">
        <v>0</v>
      </c>
      <c r="E126" s="9">
        <v>0</v>
      </c>
      <c r="F126" s="9">
        <v>0</v>
      </c>
      <c r="G126" s="12">
        <f t="shared" si="9"/>
        <v>0</v>
      </c>
      <c r="H126" s="10"/>
    </row>
    <row r="127" spans="1:8" s="6" customFormat="1" ht="18.75">
      <c r="A127" s="20" t="s">
        <v>140</v>
      </c>
      <c r="B127" s="51" t="s">
        <v>141</v>
      </c>
      <c r="C127" s="14">
        <f>SUM(C128:C130)</f>
        <v>91</v>
      </c>
      <c r="D127" s="14">
        <f>SUM(D128:D130)</f>
        <v>5</v>
      </c>
      <c r="E127" s="14">
        <f>SUM(E128:E130)</f>
        <v>90</v>
      </c>
      <c r="F127" s="14">
        <f>SUM(F128:F130)</f>
        <v>5</v>
      </c>
      <c r="G127" s="14">
        <f t="shared" si="9"/>
        <v>-85</v>
      </c>
      <c r="H127" s="15">
        <f>(F127/E127)*100</f>
        <v>5.555555555555555</v>
      </c>
    </row>
    <row r="128" spans="1:8" s="6" customFormat="1" ht="18.75">
      <c r="A128" s="32" t="s">
        <v>134</v>
      </c>
      <c r="B128" s="51" t="s">
        <v>142</v>
      </c>
      <c r="C128" s="12">
        <v>0</v>
      </c>
      <c r="D128" s="12">
        <v>0</v>
      </c>
      <c r="E128" s="9">
        <v>0</v>
      </c>
      <c r="F128" s="9">
        <v>0</v>
      </c>
      <c r="G128" s="12">
        <f t="shared" si="9"/>
        <v>0</v>
      </c>
      <c r="H128" s="10"/>
    </row>
    <row r="129" spans="1:8" s="6" customFormat="1" ht="18.75">
      <c r="A129" s="32" t="s">
        <v>136</v>
      </c>
      <c r="B129" s="51" t="s">
        <v>143</v>
      </c>
      <c r="C129" s="12">
        <v>91</v>
      </c>
      <c r="D129" s="12">
        <v>5</v>
      </c>
      <c r="E129" s="9">
        <v>90</v>
      </c>
      <c r="F129" s="9">
        <v>5</v>
      </c>
      <c r="G129" s="12">
        <f t="shared" si="9"/>
        <v>-85</v>
      </c>
      <c r="H129" s="10">
        <f>(F129/E129)*100</f>
        <v>5.555555555555555</v>
      </c>
    </row>
    <row r="130" spans="1:8" s="6" customFormat="1" ht="19.5" thickBot="1">
      <c r="A130" s="46" t="s">
        <v>138</v>
      </c>
      <c r="B130" s="52" t="s">
        <v>144</v>
      </c>
      <c r="C130" s="12">
        <v>0</v>
      </c>
      <c r="D130" s="12">
        <v>0</v>
      </c>
      <c r="E130" s="9">
        <v>0</v>
      </c>
      <c r="F130" s="9">
        <v>0</v>
      </c>
      <c r="G130" s="12">
        <f t="shared" si="9"/>
        <v>0</v>
      </c>
      <c r="H130" s="10"/>
    </row>
    <row r="131" spans="1:8" s="6" customFormat="1" ht="41.25" customHeight="1" thickBot="1">
      <c r="A131" s="65" t="s">
        <v>145</v>
      </c>
      <c r="B131" s="66"/>
      <c r="C131" s="66"/>
      <c r="D131" s="66"/>
      <c r="E131" s="66"/>
      <c r="F131" s="66"/>
      <c r="G131" s="66"/>
      <c r="H131" s="67"/>
    </row>
    <row r="132" spans="1:8" s="6" customFormat="1" ht="60.75" customHeight="1">
      <c r="A132" s="20" t="s">
        <v>146</v>
      </c>
      <c r="B132" s="51" t="s">
        <v>147</v>
      </c>
      <c r="C132" s="14">
        <f>SUM(C133:C135)</f>
        <v>661</v>
      </c>
      <c r="D132" s="45" t="s">
        <v>112</v>
      </c>
      <c r="E132" s="14">
        <v>671</v>
      </c>
      <c r="F132" s="14">
        <v>600</v>
      </c>
      <c r="G132" s="14">
        <f>F132-E132</f>
        <v>-71</v>
      </c>
      <c r="H132" s="15">
        <f>(F132/E132)*100</f>
        <v>89.41877794336811</v>
      </c>
    </row>
    <row r="133" spans="1:8" s="6" customFormat="1" ht="18.75">
      <c r="A133" s="17" t="s">
        <v>148</v>
      </c>
      <c r="B133" s="51" t="s">
        <v>149</v>
      </c>
      <c r="C133" s="14">
        <v>4</v>
      </c>
      <c r="D133" s="45" t="s">
        <v>112</v>
      </c>
      <c r="E133" s="12">
        <v>4</v>
      </c>
      <c r="F133" s="12">
        <v>4</v>
      </c>
      <c r="G133" s="12">
        <f>F133-E133</f>
        <v>0</v>
      </c>
      <c r="H133" s="10">
        <f>(F133/E133)*100</f>
        <v>100</v>
      </c>
    </row>
    <row r="134" spans="1:8" s="6" customFormat="1" ht="18.75">
      <c r="A134" s="17" t="s">
        <v>150</v>
      </c>
      <c r="B134" s="51" t="s">
        <v>151</v>
      </c>
      <c r="C134" s="14">
        <v>213</v>
      </c>
      <c r="D134" s="45" t="s">
        <v>112</v>
      </c>
      <c r="E134" s="12">
        <v>215</v>
      </c>
      <c r="F134" s="12">
        <v>194</v>
      </c>
      <c r="G134" s="12">
        <f aca="true" t="shared" si="10" ref="G134:G140">F134-E134</f>
        <v>-21</v>
      </c>
      <c r="H134" s="10">
        <f aca="true" t="shared" si="11" ref="H134:H140">(F134/E134)*100</f>
        <v>90.23255813953487</v>
      </c>
    </row>
    <row r="135" spans="1:8" s="6" customFormat="1" ht="18.75">
      <c r="A135" s="17" t="s">
        <v>152</v>
      </c>
      <c r="B135" s="51" t="s">
        <v>153</v>
      </c>
      <c r="C135" s="14">
        <v>444</v>
      </c>
      <c r="D135" s="45" t="s">
        <v>112</v>
      </c>
      <c r="E135" s="12">
        <v>452</v>
      </c>
      <c r="F135" s="12">
        <v>402</v>
      </c>
      <c r="G135" s="12">
        <f t="shared" si="10"/>
        <v>-50</v>
      </c>
      <c r="H135" s="10">
        <f t="shared" si="11"/>
        <v>88.93805309734513</v>
      </c>
    </row>
    <row r="136" spans="1:8" s="6" customFormat="1" ht="18.75">
      <c r="A136" s="20" t="s">
        <v>51</v>
      </c>
      <c r="B136" s="51" t="s">
        <v>154</v>
      </c>
      <c r="C136" s="14">
        <f>C49</f>
        <v>36409</v>
      </c>
      <c r="D136" s="45" t="s">
        <v>112</v>
      </c>
      <c r="E136" s="14">
        <f>E49</f>
        <v>41005</v>
      </c>
      <c r="F136" s="14">
        <f>F49</f>
        <v>40489</v>
      </c>
      <c r="G136" s="14">
        <f t="shared" si="10"/>
        <v>-516</v>
      </c>
      <c r="H136" s="15">
        <f t="shared" si="11"/>
        <v>98.74161687599073</v>
      </c>
    </row>
    <row r="137" spans="1:8" s="6" customFormat="1" ht="41.25" customHeight="1">
      <c r="A137" s="20" t="s">
        <v>155</v>
      </c>
      <c r="B137" s="51" t="s">
        <v>156</v>
      </c>
      <c r="C137" s="14">
        <v>4590</v>
      </c>
      <c r="D137" s="45" t="s">
        <v>112</v>
      </c>
      <c r="E137" s="53">
        <v>5092.5</v>
      </c>
      <c r="F137" s="53">
        <v>5623.5</v>
      </c>
      <c r="G137" s="14">
        <f t="shared" si="10"/>
        <v>531</v>
      </c>
      <c r="H137" s="15">
        <f t="shared" si="11"/>
        <v>110.42709867452136</v>
      </c>
    </row>
    <row r="138" spans="1:8" s="6" customFormat="1" ht="18.75">
      <c r="A138" s="17" t="s">
        <v>148</v>
      </c>
      <c r="B138" s="51" t="s">
        <v>157</v>
      </c>
      <c r="C138" s="12">
        <v>14438</v>
      </c>
      <c r="D138" s="45" t="s">
        <v>112</v>
      </c>
      <c r="E138" s="54">
        <v>17833.3</v>
      </c>
      <c r="F138" s="54">
        <v>14979.2</v>
      </c>
      <c r="G138" s="12">
        <f t="shared" si="10"/>
        <v>-2854.0999999999985</v>
      </c>
      <c r="H138" s="10">
        <f t="shared" si="11"/>
        <v>83.99567101994585</v>
      </c>
    </row>
    <row r="139" spans="1:8" s="6" customFormat="1" ht="18.75">
      <c r="A139" s="17" t="s">
        <v>150</v>
      </c>
      <c r="B139" s="51" t="s">
        <v>158</v>
      </c>
      <c r="C139" s="12">
        <v>5937</v>
      </c>
      <c r="D139" s="45" t="s">
        <v>112</v>
      </c>
      <c r="E139" s="54">
        <v>6584.9</v>
      </c>
      <c r="F139" s="54">
        <v>7180.5</v>
      </c>
      <c r="G139" s="12">
        <f t="shared" si="10"/>
        <v>595.6000000000004</v>
      </c>
      <c r="H139" s="10">
        <f t="shared" si="11"/>
        <v>109.04493614177892</v>
      </c>
    </row>
    <row r="140" spans="1:8" s="6" customFormat="1" ht="18.75">
      <c r="A140" s="17" t="s">
        <v>152</v>
      </c>
      <c r="B140" s="51" t="s">
        <v>159</v>
      </c>
      <c r="C140" s="12">
        <v>3855</v>
      </c>
      <c r="D140" s="45" t="s">
        <v>112</v>
      </c>
      <c r="E140" s="54">
        <v>4269.9</v>
      </c>
      <c r="F140" s="54">
        <v>4779</v>
      </c>
      <c r="G140" s="12">
        <f t="shared" si="10"/>
        <v>509.10000000000036</v>
      </c>
      <c r="H140" s="10">
        <f t="shared" si="11"/>
        <v>111.92299585470387</v>
      </c>
    </row>
  </sheetData>
  <mergeCells count="16">
    <mergeCell ref="A1:H1"/>
    <mergeCell ref="A2:H2"/>
    <mergeCell ref="A3:A4"/>
    <mergeCell ref="B3:B4"/>
    <mergeCell ref="C3:D3"/>
    <mergeCell ref="E3:H3"/>
    <mergeCell ref="A6:H6"/>
    <mergeCell ref="A54:H54"/>
    <mergeCell ref="A55:H55"/>
    <mergeCell ref="A67:H67"/>
    <mergeCell ref="A122:H122"/>
    <mergeCell ref="A131:H131"/>
    <mergeCell ref="A81:H81"/>
    <mergeCell ref="A89:H89"/>
    <mergeCell ref="A102:H102"/>
    <mergeCell ref="A108:H10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Резніченко</dc:creator>
  <cp:keywords/>
  <dc:description/>
  <cp:lastModifiedBy>sls</cp:lastModifiedBy>
  <cp:lastPrinted>2019-01-24T09:42:19Z</cp:lastPrinted>
  <dcterms:created xsi:type="dcterms:W3CDTF">2019-01-10T11:55:19Z</dcterms:created>
  <dcterms:modified xsi:type="dcterms:W3CDTF">2019-01-29T14:18:36Z</dcterms:modified>
  <cp:category/>
  <cp:version/>
  <cp:contentType/>
  <cp:contentStatus/>
</cp:coreProperties>
</file>